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namedSheetViews/namedSheetView1.xml" ContentType="application/vnd.ms-excel.namedsheetviews+xml"/>
  <Override PartName="/xl/comments1.xml" ContentType="application/vnd.openxmlformats-officedocument.spreadsheetml.comments+xml"/>
  <Override PartName="/xl/namedSheetViews/namedSheetView2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msmith\AppData\Local\Microsoft\Windows\INetCache\Content.Outlook\C2G9WNH0\"/>
    </mc:Choice>
  </mc:AlternateContent>
  <xr:revisionPtr revIDLastSave="0" documentId="13_ncr:1_{91A53FD1-1717-4C47-A4A8-F313A734C438}" xr6:coauthVersionLast="47" xr6:coauthVersionMax="47" xr10:uidLastSave="{00000000-0000-0000-0000-000000000000}"/>
  <bookViews>
    <workbookView xWindow="-120" yWindow="-120" windowWidth="29040" windowHeight="15720" xr2:uid="{71C2FA91-A128-4A67-A469-DA0F52F4413B}"/>
  </bookViews>
  <sheets>
    <sheet name="New Business" sheetId="1" r:id="rId1"/>
    <sheet name="Retention" sheetId="3" r:id="rId2"/>
    <sheet name="Further Advance" sheetId="4" r:id="rId3"/>
    <sheet name="Marketing only" sheetId="7" r:id="rId4"/>
    <sheet name="Sheet1" sheetId="5" state="hidden" r:id="rId5"/>
  </sheets>
  <definedNames>
    <definedName name="_xlnm._FilterDatabase" localSheetId="2" hidden="1">'Further Advance'!$B$3:$S$7</definedName>
    <definedName name="_xlnm._FilterDatabase" localSheetId="0" hidden="1">'New Business'!$C$3:$AA$59</definedName>
    <definedName name="_xlnm._FilterDatabase" localSheetId="1" hidden="1">Retention!$B$3:$W$21</definedName>
    <definedName name="_xlnm.Print_Area" localSheetId="1">Retention!$B$2:$W$21</definedName>
  </definedNames>
  <calcPr calcId="191028" concurrentCalc="0" concurrentManual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3" l="1"/>
  <c r="G19" i="3"/>
  <c r="G18" i="3"/>
  <c r="G16" i="3"/>
  <c r="G14" i="3"/>
  <c r="G12" i="3"/>
  <c r="G10" i="3"/>
  <c r="G9" i="3"/>
  <c r="G8" i="3"/>
  <c r="G4" i="1"/>
  <c r="C3" i="7"/>
  <c r="K3" i="7"/>
  <c r="C4" i="7"/>
  <c r="K4" i="7"/>
  <c r="C5" i="7"/>
  <c r="K5" i="7"/>
  <c r="C6" i="7"/>
  <c r="K6" i="7"/>
  <c r="C7" i="7"/>
  <c r="K7" i="7"/>
  <c r="C8" i="7"/>
  <c r="K8" i="7"/>
  <c r="C9" i="7"/>
  <c r="K9" i="7"/>
  <c r="C10" i="7"/>
  <c r="K10" i="7"/>
  <c r="C11" i="7"/>
  <c r="L11" i="7"/>
  <c r="C12" i="7"/>
  <c r="L12" i="7"/>
  <c r="C13" i="7"/>
  <c r="K13" i="7"/>
  <c r="C14" i="7"/>
  <c r="K14" i="7"/>
  <c r="C15" i="7"/>
  <c r="K15" i="7"/>
  <c r="C16" i="7"/>
  <c r="K16" i="7"/>
  <c r="C17" i="7"/>
  <c r="K17" i="7"/>
  <c r="C18" i="7"/>
  <c r="L18" i="7"/>
  <c r="C19" i="7"/>
  <c r="K19" i="7"/>
  <c r="C20" i="7"/>
  <c r="K20" i="7"/>
  <c r="C21" i="7"/>
  <c r="K21" i="7"/>
  <c r="C22" i="7"/>
  <c r="K22" i="7"/>
  <c r="C23" i="7"/>
  <c r="K23" i="7"/>
  <c r="C24" i="7"/>
  <c r="L24" i="7"/>
  <c r="C25" i="7"/>
  <c r="K25" i="7"/>
  <c r="C26" i="7"/>
  <c r="K26" i="7"/>
  <c r="C27" i="7"/>
  <c r="K27" i="7"/>
  <c r="C28" i="7"/>
  <c r="K28" i="7"/>
  <c r="C29" i="7"/>
  <c r="K29" i="7"/>
  <c r="C30" i="7"/>
  <c r="K30" i="7"/>
  <c r="C31" i="7"/>
  <c r="K31" i="7"/>
  <c r="C32" i="7"/>
  <c r="K32" i="7"/>
  <c r="C33" i="7"/>
  <c r="K33" i="7"/>
  <c r="C34" i="7"/>
  <c r="K34" i="7"/>
  <c r="C35" i="7"/>
  <c r="K35" i="7"/>
  <c r="C36" i="7"/>
  <c r="K36" i="7"/>
  <c r="C37" i="7"/>
  <c r="L37" i="7"/>
  <c r="C38" i="7"/>
  <c r="K38" i="7"/>
  <c r="C39" i="7"/>
  <c r="K39" i="7"/>
  <c r="C40" i="7"/>
  <c r="K40" i="7"/>
  <c r="C41" i="7"/>
  <c r="K41" i="7"/>
  <c r="C42" i="7"/>
  <c r="K42" i="7"/>
  <c r="C43" i="7"/>
  <c r="K43" i="7"/>
  <c r="C44" i="7"/>
  <c r="K44" i="7"/>
  <c r="C45" i="7"/>
  <c r="K45" i="7"/>
  <c r="C46" i="7"/>
  <c r="K46" i="7"/>
  <c r="C47" i="7"/>
  <c r="K47" i="7"/>
  <c r="C48" i="7"/>
  <c r="K48" i="7"/>
  <c r="C49" i="7"/>
  <c r="L49" i="7"/>
  <c r="C50" i="7"/>
  <c r="K50" i="7"/>
  <c r="C51" i="7"/>
  <c r="K51" i="7"/>
  <c r="C52" i="7"/>
  <c r="K52" i="7"/>
  <c r="C53" i="7"/>
  <c r="K53" i="7"/>
  <c r="C54" i="7"/>
  <c r="K54" i="7"/>
  <c r="C55" i="7"/>
  <c r="K55" i="7"/>
  <c r="C56" i="7"/>
  <c r="K56" i="7"/>
  <c r="C57" i="7"/>
  <c r="K57" i="7"/>
  <c r="G41" i="1"/>
  <c r="G40" i="1"/>
  <c r="G39" i="1"/>
  <c r="G38" i="1"/>
  <c r="G37" i="1"/>
  <c r="C2" i="7"/>
  <c r="L2" i="7"/>
  <c r="L48" i="7"/>
  <c r="L23" i="7"/>
  <c r="K49" i="7"/>
  <c r="L36" i="7"/>
  <c r="K37" i="7"/>
  <c r="K24" i="7"/>
  <c r="K18" i="7"/>
  <c r="L17" i="7"/>
  <c r="K12" i="7"/>
  <c r="L5" i="7"/>
  <c r="L57" i="7"/>
  <c r="L51" i="7"/>
  <c r="L45" i="7"/>
  <c r="L39" i="7"/>
  <c r="L33" i="7"/>
  <c r="L26" i="7"/>
  <c r="L20" i="7"/>
  <c r="L14" i="7"/>
  <c r="L8" i="7"/>
  <c r="L54" i="7"/>
  <c r="L56" i="7"/>
  <c r="L50" i="7"/>
  <c r="L44" i="7"/>
  <c r="L38" i="7"/>
  <c r="L32" i="7"/>
  <c r="L25" i="7"/>
  <c r="L19" i="7"/>
  <c r="L13" i="7"/>
  <c r="L7" i="7"/>
  <c r="L30" i="7"/>
  <c r="L55" i="7"/>
  <c r="L43" i="7"/>
  <c r="L31" i="7"/>
  <c r="L6" i="7"/>
  <c r="L42" i="7"/>
  <c r="K11" i="7"/>
  <c r="L53" i="7"/>
  <c r="L47" i="7"/>
  <c r="L41" i="7"/>
  <c r="L35" i="7"/>
  <c r="L29" i="7"/>
  <c r="L22" i="7"/>
  <c r="L16" i="7"/>
  <c r="L10" i="7"/>
  <c r="L4" i="7"/>
  <c r="K2" i="7"/>
  <c r="L52" i="7"/>
  <c r="L46" i="7"/>
  <c r="L40" i="7"/>
  <c r="L34" i="7"/>
  <c r="L28" i="7"/>
  <c r="L21" i="7"/>
  <c r="L15" i="7"/>
  <c r="L9" i="7"/>
  <c r="L3" i="7"/>
  <c r="L27" i="7"/>
  <c r="G36" i="1"/>
  <c r="I7" i="7" a="1"/>
  <c r="I7" i="7"/>
  <c r="I18" i="7" a="1"/>
  <c r="I18" i="7"/>
  <c r="I19" i="7" a="1"/>
  <c r="I19" i="7"/>
  <c r="I23" i="7" a="1"/>
  <c r="I23" i="7"/>
  <c r="I24" i="7" a="1"/>
  <c r="I24" i="7"/>
  <c r="I30" i="7" a="1"/>
  <c r="I30" i="7"/>
  <c r="I31" i="7" a="1"/>
  <c r="I31" i="7"/>
  <c r="I32" i="7" a="1"/>
  <c r="I32" i="7"/>
  <c r="I33" i="7" a="1"/>
  <c r="I33" i="7"/>
  <c r="I35" i="7" a="1"/>
  <c r="I35" i="7"/>
  <c r="I36" i="7" a="1"/>
  <c r="I36" i="7"/>
  <c r="I40" i="7" a="1"/>
  <c r="I40" i="7"/>
  <c r="I42" i="7" a="1"/>
  <c r="I42" i="7"/>
  <c r="I43" i="7" a="1"/>
  <c r="I43" i="7"/>
  <c r="E44" i="7"/>
  <c r="I45" i="7" a="1"/>
  <c r="I45" i="7"/>
  <c r="I46" i="7" a="1"/>
  <c r="I46" i="7"/>
  <c r="I47" i="7" a="1"/>
  <c r="I47" i="7"/>
  <c r="I48" i="7" a="1"/>
  <c r="I48" i="7"/>
  <c r="I50" i="7" a="1"/>
  <c r="I50" i="7"/>
  <c r="I51" i="7" a="1"/>
  <c r="I51" i="7"/>
  <c r="I52" i="7" a="1"/>
  <c r="I52" i="7"/>
  <c r="I53" i="7" a="1"/>
  <c r="I53" i="7"/>
  <c r="I54" i="7" a="1"/>
  <c r="I54" i="7"/>
  <c r="I55" i="7" a="1"/>
  <c r="I55" i="7"/>
  <c r="G56" i="7"/>
  <c r="I57" i="7" a="1"/>
  <c r="I57" i="7"/>
  <c r="G48" i="1"/>
  <c r="G47" i="1"/>
  <c r="F44" i="7"/>
  <c r="I56" i="7" a="1"/>
  <c r="I56" i="7"/>
  <c r="I49" i="7" a="1"/>
  <c r="I49" i="7"/>
  <c r="I41" i="7" a="1"/>
  <c r="I41" i="7"/>
  <c r="I38" i="7" a="1"/>
  <c r="I38" i="7"/>
  <c r="I37" i="7" a="1"/>
  <c r="I37" i="7"/>
  <c r="I39" i="7" a="1"/>
  <c r="I39" i="7"/>
  <c r="I34" i="7" a="1"/>
  <c r="I34" i="7"/>
  <c r="I29" i="7" a="1"/>
  <c r="I29" i="7"/>
  <c r="I27" i="7" a="1"/>
  <c r="I27" i="7"/>
  <c r="I26" i="7" a="1"/>
  <c r="I26" i="7"/>
  <c r="I22" i="7" a="1"/>
  <c r="I22" i="7"/>
  <c r="I25" i="7" a="1"/>
  <c r="I25" i="7"/>
  <c r="I28" i="7" a="1"/>
  <c r="I28" i="7"/>
  <c r="I16" i="7" a="1"/>
  <c r="I16" i="7"/>
  <c r="I20" i="7" a="1"/>
  <c r="I20" i="7"/>
  <c r="I21" i="7" a="1"/>
  <c r="I21" i="7"/>
  <c r="I15" i="7" a="1"/>
  <c r="I15" i="7"/>
  <c r="I17" i="7" a="1"/>
  <c r="I17" i="7"/>
  <c r="I10" i="7" a="1"/>
  <c r="I10" i="7"/>
  <c r="I11" i="7" a="1"/>
  <c r="I11" i="7"/>
  <c r="I14" i="7" a="1"/>
  <c r="I14" i="7"/>
  <c r="I13" i="7" a="1"/>
  <c r="I13" i="7"/>
  <c r="I12" i="7" a="1"/>
  <c r="I12" i="7"/>
  <c r="I9" i="7" a="1"/>
  <c r="I9" i="7"/>
  <c r="I6" i="7" a="1"/>
  <c r="I6" i="7"/>
  <c r="I8" i="7" a="1"/>
  <c r="I8" i="7"/>
  <c r="I3" i="7" a="1"/>
  <c r="I3" i="7"/>
  <c r="I5" i="7" a="1"/>
  <c r="I5" i="7"/>
  <c r="I4" i="7" a="1"/>
  <c r="I4" i="7"/>
  <c r="I2" i="7" a="1"/>
  <c r="I2" i="7"/>
  <c r="H57" i="7"/>
  <c r="G57" i="7"/>
  <c r="E57" i="7"/>
  <c r="D57" i="7"/>
  <c r="B57" i="7"/>
  <c r="A57" i="7"/>
  <c r="J56" i="7"/>
  <c r="H56" i="7"/>
  <c r="E56" i="7"/>
  <c r="B56" i="7"/>
  <c r="A56" i="7"/>
  <c r="D55" i="7"/>
  <c r="J54" i="7"/>
  <c r="H54" i="7"/>
  <c r="G54" i="7"/>
  <c r="G58" i="1"/>
  <c r="F56" i="7"/>
  <c r="E54" i="7"/>
  <c r="D54" i="7"/>
  <c r="B54" i="7"/>
  <c r="J53" i="7"/>
  <c r="H53" i="7"/>
  <c r="G53" i="7"/>
  <c r="G57" i="1"/>
  <c r="F53" i="7"/>
  <c r="E53" i="7"/>
  <c r="D53" i="7"/>
  <c r="B53" i="7"/>
  <c r="A53" i="7"/>
  <c r="J52" i="7"/>
  <c r="H52" i="7"/>
  <c r="G52" i="7"/>
  <c r="E52" i="7"/>
  <c r="D52" i="7"/>
  <c r="B52" i="7"/>
  <c r="A52" i="7"/>
  <c r="J51" i="7"/>
  <c r="H51" i="7"/>
  <c r="G51" i="7"/>
  <c r="E51" i="7"/>
  <c r="D51" i="7"/>
  <c r="B51" i="7"/>
  <c r="A51" i="7"/>
  <c r="J50" i="7"/>
  <c r="H50" i="7"/>
  <c r="G50" i="7"/>
  <c r="E50" i="7"/>
  <c r="D50" i="7"/>
  <c r="B50" i="7"/>
  <c r="A50" i="7"/>
  <c r="J49" i="7"/>
  <c r="H49" i="7"/>
  <c r="G49" i="7"/>
  <c r="F49" i="7"/>
  <c r="E49" i="7"/>
  <c r="D49" i="7"/>
  <c r="B49" i="7"/>
  <c r="A49" i="7"/>
  <c r="J48" i="7"/>
  <c r="E48" i="7"/>
  <c r="D48" i="7"/>
  <c r="B48" i="7"/>
  <c r="J47" i="7"/>
  <c r="G47" i="7"/>
  <c r="G54" i="1"/>
  <c r="F50" i="7"/>
  <c r="E47" i="7"/>
  <c r="D47" i="7"/>
  <c r="J46" i="7"/>
  <c r="H46" i="7"/>
  <c r="G46" i="7"/>
  <c r="E46" i="7"/>
  <c r="D46" i="7"/>
  <c r="B46" i="7"/>
  <c r="A46" i="7"/>
  <c r="J45" i="7"/>
  <c r="H45" i="7"/>
  <c r="G45" i="7"/>
  <c r="E45" i="7"/>
  <c r="D45" i="7"/>
  <c r="B45" i="7"/>
  <c r="A45" i="7"/>
  <c r="J44" i="7"/>
  <c r="H44" i="7"/>
  <c r="G44" i="7"/>
  <c r="G50" i="1"/>
  <c r="F46" i="7"/>
  <c r="D44" i="7"/>
  <c r="B44" i="7"/>
  <c r="A44" i="7"/>
  <c r="J43" i="7"/>
  <c r="H43" i="7"/>
  <c r="G43" i="7"/>
  <c r="F43" i="7"/>
  <c r="E43" i="7"/>
  <c r="J42" i="7"/>
  <c r="H42" i="7"/>
  <c r="G42" i="7"/>
  <c r="E42" i="7"/>
  <c r="D42" i="7"/>
  <c r="B42" i="7"/>
  <c r="A42" i="7"/>
  <c r="J41" i="7"/>
  <c r="H41" i="7"/>
  <c r="G41" i="7"/>
  <c r="E41" i="7"/>
  <c r="D41" i="7"/>
  <c r="B41" i="7"/>
  <c r="A41" i="7"/>
  <c r="J40" i="7"/>
  <c r="H40" i="7"/>
  <c r="G40" i="7"/>
  <c r="G44" i="1"/>
  <c r="F40" i="7"/>
  <c r="E40" i="7"/>
  <c r="D40" i="7"/>
  <c r="B40" i="7"/>
  <c r="A40" i="7"/>
  <c r="J39" i="7"/>
  <c r="H39" i="7"/>
  <c r="G39" i="7"/>
  <c r="F39" i="7"/>
  <c r="E39" i="7"/>
  <c r="D39" i="7"/>
  <c r="B39" i="7"/>
  <c r="A39" i="7"/>
  <c r="J38" i="7"/>
  <c r="H38" i="7"/>
  <c r="G38" i="7"/>
  <c r="F38" i="7"/>
  <c r="E38" i="7"/>
  <c r="D38" i="7"/>
  <c r="B38" i="7"/>
  <c r="A38" i="7"/>
  <c r="J37" i="7"/>
  <c r="H37" i="7"/>
  <c r="G37" i="7"/>
  <c r="F37" i="7"/>
  <c r="E37" i="7"/>
  <c r="D37" i="7"/>
  <c r="B37" i="7"/>
  <c r="A37" i="7"/>
  <c r="H36" i="7"/>
  <c r="G36" i="7"/>
  <c r="E36" i="7"/>
  <c r="D36" i="7"/>
  <c r="B36" i="7"/>
  <c r="A36" i="7"/>
  <c r="J35" i="7"/>
  <c r="H35" i="7"/>
  <c r="G35" i="7"/>
  <c r="F35" i="7"/>
  <c r="D35" i="7"/>
  <c r="B35" i="7"/>
  <c r="A35" i="7"/>
  <c r="J34" i="7"/>
  <c r="H34" i="7"/>
  <c r="G34" i="7"/>
  <c r="F34" i="7"/>
  <c r="E34" i="7"/>
  <c r="D34" i="7"/>
  <c r="B34" i="7"/>
  <c r="A34" i="7"/>
  <c r="J33" i="7"/>
  <c r="H33" i="7"/>
  <c r="G33" i="7"/>
  <c r="E33" i="7"/>
  <c r="D33" i="7"/>
  <c r="B33" i="7"/>
  <c r="A33" i="7"/>
  <c r="J32" i="7"/>
  <c r="H32" i="7"/>
  <c r="G32" i="7"/>
  <c r="E32" i="7"/>
  <c r="D32" i="7"/>
  <c r="B32" i="7"/>
  <c r="A32" i="7"/>
  <c r="H31" i="7"/>
  <c r="G31" i="7"/>
  <c r="E31" i="7"/>
  <c r="D31" i="7"/>
  <c r="B31" i="7"/>
  <c r="A31" i="7"/>
  <c r="J30" i="7"/>
  <c r="H30" i="7"/>
  <c r="G30" i="7"/>
  <c r="G35" i="1"/>
  <c r="F33" i="7"/>
  <c r="E30" i="7"/>
  <c r="D30" i="7"/>
  <c r="B30" i="7"/>
  <c r="A30" i="7"/>
  <c r="J29" i="7"/>
  <c r="H29" i="7"/>
  <c r="G29" i="7"/>
  <c r="G34" i="1"/>
  <c r="F32" i="7"/>
  <c r="E29" i="7"/>
  <c r="D29" i="7"/>
  <c r="B29" i="7"/>
  <c r="A29" i="7"/>
  <c r="J28" i="7"/>
  <c r="H28" i="7"/>
  <c r="G28" i="7"/>
  <c r="G33" i="1"/>
  <c r="E28" i="7"/>
  <c r="D28" i="7"/>
  <c r="B28" i="7"/>
  <c r="A28" i="7"/>
  <c r="J27" i="7"/>
  <c r="H27" i="7"/>
  <c r="G27" i="7"/>
  <c r="E27" i="7"/>
  <c r="D27" i="7"/>
  <c r="B27" i="7"/>
  <c r="A27" i="7"/>
  <c r="J26" i="7"/>
  <c r="H26" i="7"/>
  <c r="G26" i="7"/>
  <c r="G31" i="1"/>
  <c r="F27" i="7"/>
  <c r="E26" i="7"/>
  <c r="D26" i="7"/>
  <c r="B26" i="7"/>
  <c r="A26" i="7"/>
  <c r="J25" i="7"/>
  <c r="H25" i="7"/>
  <c r="G25" i="7"/>
  <c r="G30" i="1"/>
  <c r="E25" i="7"/>
  <c r="D25" i="7"/>
  <c r="B25" i="7"/>
  <c r="A25" i="7"/>
  <c r="J24" i="7"/>
  <c r="H24" i="7"/>
  <c r="G24" i="7"/>
  <c r="E24" i="7"/>
  <c r="D24" i="7"/>
  <c r="B24" i="7"/>
  <c r="A24" i="7"/>
  <c r="J23" i="7"/>
  <c r="H23" i="7"/>
  <c r="G23" i="7"/>
  <c r="F23" i="7"/>
  <c r="E23" i="7"/>
  <c r="D23" i="7"/>
  <c r="B23" i="7"/>
  <c r="A23" i="7"/>
  <c r="J22" i="7"/>
  <c r="H22" i="7"/>
  <c r="G22" i="7"/>
  <c r="E22" i="7"/>
  <c r="D22" i="7"/>
  <c r="B22" i="7"/>
  <c r="A22" i="7"/>
  <c r="J21" i="7"/>
  <c r="H21" i="7"/>
  <c r="G21" i="7"/>
  <c r="G26" i="1"/>
  <c r="G23" i="1"/>
  <c r="F21" i="7"/>
  <c r="E21" i="7"/>
  <c r="D21" i="7"/>
  <c r="B21" i="7"/>
  <c r="A21" i="7"/>
  <c r="J20" i="7"/>
  <c r="H20" i="7"/>
  <c r="G20" i="7"/>
  <c r="E20" i="7"/>
  <c r="D20" i="7"/>
  <c r="B20" i="7"/>
  <c r="A20" i="7"/>
  <c r="J19" i="7"/>
  <c r="H19" i="7"/>
  <c r="G19" i="7"/>
  <c r="E19" i="7"/>
  <c r="D19" i="7"/>
  <c r="B19" i="7"/>
  <c r="A19" i="7"/>
  <c r="J18" i="7"/>
  <c r="H18" i="7"/>
  <c r="G18" i="7"/>
  <c r="E18" i="7"/>
  <c r="D18" i="7"/>
  <c r="B18" i="7"/>
  <c r="A18" i="7"/>
  <c r="J17" i="7"/>
  <c r="H17" i="7"/>
  <c r="G17" i="7"/>
  <c r="G22" i="1"/>
  <c r="F20" i="7"/>
  <c r="E17" i="7"/>
  <c r="D17" i="7"/>
  <c r="B17" i="7"/>
  <c r="A17" i="7"/>
  <c r="J16" i="7"/>
  <c r="H16" i="7"/>
  <c r="G16" i="7"/>
  <c r="E16" i="7"/>
  <c r="D16" i="7"/>
  <c r="B16" i="7"/>
  <c r="A16" i="7"/>
  <c r="J15" i="7"/>
  <c r="H15" i="7"/>
  <c r="G15" i="7"/>
  <c r="E15" i="7"/>
  <c r="D15" i="7"/>
  <c r="B15" i="7"/>
  <c r="A15" i="7"/>
  <c r="J14" i="7"/>
  <c r="H14" i="7"/>
  <c r="G14" i="7"/>
  <c r="G19" i="1"/>
  <c r="E14" i="7"/>
  <c r="D14" i="7"/>
  <c r="B14" i="7"/>
  <c r="A14" i="7"/>
  <c r="J13" i="7"/>
  <c r="H13" i="7"/>
  <c r="G13" i="7"/>
  <c r="G18" i="1"/>
  <c r="F16" i="7"/>
  <c r="E13" i="7"/>
  <c r="D13" i="7"/>
  <c r="B13" i="7"/>
  <c r="A13" i="7"/>
  <c r="J12" i="7"/>
  <c r="H12" i="7"/>
  <c r="G12" i="7"/>
  <c r="G17" i="1"/>
  <c r="F12" i="7"/>
  <c r="E12" i="7"/>
  <c r="D12" i="7"/>
  <c r="B12" i="7"/>
  <c r="A12" i="7"/>
  <c r="J11" i="7"/>
  <c r="H11" i="7"/>
  <c r="G11" i="7"/>
  <c r="F11" i="7"/>
  <c r="E11" i="7"/>
  <c r="D11" i="7"/>
  <c r="B11" i="7"/>
  <c r="A11" i="7"/>
  <c r="J10" i="7"/>
  <c r="H10" i="7"/>
  <c r="G10" i="7"/>
  <c r="F10" i="7"/>
  <c r="E10" i="7"/>
  <c r="D10" i="7"/>
  <c r="B10" i="7"/>
  <c r="A10" i="7"/>
  <c r="J9" i="7"/>
  <c r="H9" i="7"/>
  <c r="G9" i="7"/>
  <c r="E9" i="7"/>
  <c r="D9" i="7"/>
  <c r="B9" i="7"/>
  <c r="A9" i="7"/>
  <c r="J8" i="7"/>
  <c r="H8" i="7"/>
  <c r="G8" i="7"/>
  <c r="G11" i="1"/>
  <c r="F9" i="7"/>
  <c r="F8" i="7"/>
  <c r="E8" i="7"/>
  <c r="D8" i="7"/>
  <c r="B8" i="7"/>
  <c r="A8" i="7"/>
  <c r="J7" i="7"/>
  <c r="H7" i="7"/>
  <c r="G7" i="7"/>
  <c r="F7" i="7"/>
  <c r="E7" i="7"/>
  <c r="D7" i="7"/>
  <c r="B7" i="7"/>
  <c r="A7" i="7"/>
  <c r="J6" i="7"/>
  <c r="H6" i="7"/>
  <c r="G6" i="7"/>
  <c r="F6" i="7"/>
  <c r="E6" i="7"/>
  <c r="D6" i="7"/>
  <c r="B6" i="7"/>
  <c r="A6" i="7"/>
  <c r="J5" i="7"/>
  <c r="H5" i="7"/>
  <c r="G5" i="7"/>
  <c r="F5" i="7"/>
  <c r="E5" i="7"/>
  <c r="D5" i="7"/>
  <c r="B5" i="7"/>
  <c r="A5" i="7"/>
  <c r="J4" i="7"/>
  <c r="H4" i="7"/>
  <c r="G4" i="7"/>
  <c r="F4" i="7"/>
  <c r="E4" i="7"/>
  <c r="D4" i="7"/>
  <c r="B4" i="7"/>
  <c r="A4" i="7"/>
  <c r="J3" i="7"/>
  <c r="H3" i="7"/>
  <c r="G3" i="7"/>
  <c r="F3" i="7"/>
  <c r="E3" i="7"/>
  <c r="D3" i="7"/>
  <c r="B3" i="7"/>
  <c r="A3" i="7"/>
  <c r="E51" i="5"/>
  <c r="K51" i="5"/>
  <c r="E52" i="5"/>
  <c r="K52" i="5"/>
  <c r="E50" i="5"/>
  <c r="B50" i="5"/>
  <c r="E49" i="5"/>
  <c r="I49" i="5"/>
  <c r="E53" i="5"/>
  <c r="C53" i="5"/>
  <c r="E46" i="5"/>
  <c r="H46" i="5"/>
  <c r="J46" i="5" a="1"/>
  <c r="J46" i="5"/>
  <c r="E47" i="5"/>
  <c r="F47" i="5"/>
  <c r="E45" i="5"/>
  <c r="I45" i="5"/>
  <c r="E43" i="5"/>
  <c r="K43" i="5"/>
  <c r="E48" i="5"/>
  <c r="E44" i="5"/>
  <c r="K44" i="5"/>
  <c r="E37" i="5"/>
  <c r="G37" i="5"/>
  <c r="E38" i="5"/>
  <c r="G38" i="5"/>
  <c r="E39" i="5"/>
  <c r="G39" i="5"/>
  <c r="E42" i="5"/>
  <c r="B42" i="5"/>
  <c r="E40" i="5"/>
  <c r="K40" i="5"/>
  <c r="E41" i="5"/>
  <c r="C41" i="5"/>
  <c r="E35" i="5"/>
  <c r="E32" i="5"/>
  <c r="I32" i="5"/>
  <c r="E34" i="5"/>
  <c r="K34" i="5"/>
  <c r="E31" i="5"/>
  <c r="K31" i="5"/>
  <c r="E36" i="5"/>
  <c r="F36" i="5"/>
  <c r="E33" i="5"/>
  <c r="F33" i="5"/>
  <c r="E30" i="5"/>
  <c r="C30" i="5"/>
  <c r="E27" i="5"/>
  <c r="K27" i="5"/>
  <c r="E28" i="5"/>
  <c r="E26" i="5"/>
  <c r="B26" i="5"/>
  <c r="E29" i="5"/>
  <c r="I29" i="5"/>
  <c r="E25" i="5"/>
  <c r="C25" i="5"/>
  <c r="E23" i="5"/>
  <c r="B23" i="5"/>
  <c r="E21" i="5"/>
  <c r="C21" i="5"/>
  <c r="E24" i="5"/>
  <c r="K24" i="5"/>
  <c r="E22" i="5"/>
  <c r="G22" i="5"/>
  <c r="E17" i="5"/>
  <c r="B17" i="5"/>
  <c r="E19" i="5"/>
  <c r="F19" i="5"/>
  <c r="E20" i="5"/>
  <c r="K20" i="5"/>
  <c r="E18" i="5"/>
  <c r="G18" i="5"/>
  <c r="E12" i="5"/>
  <c r="E15" i="5"/>
  <c r="F15" i="5"/>
  <c r="E13" i="5"/>
  <c r="G13" i="5"/>
  <c r="E14" i="5"/>
  <c r="G14" i="5"/>
  <c r="E11" i="5"/>
  <c r="I11" i="5"/>
  <c r="E16" i="5"/>
  <c r="I16" i="5"/>
  <c r="E10" i="5"/>
  <c r="C10" i="5"/>
  <c r="E7" i="5"/>
  <c r="K7" i="5"/>
  <c r="E5" i="5"/>
  <c r="E8" i="5"/>
  <c r="I8" i="5"/>
  <c r="E9" i="5"/>
  <c r="G9" i="5"/>
  <c r="E6" i="5"/>
  <c r="G6" i="5"/>
  <c r="E4" i="5"/>
  <c r="H4" i="5"/>
  <c r="E3" i="5"/>
  <c r="F3" i="5"/>
  <c r="E2" i="5"/>
  <c r="K2" i="5"/>
  <c r="I53" i="5"/>
  <c r="E54" i="5"/>
  <c r="E55" i="5"/>
  <c r="E56" i="5"/>
  <c r="E57" i="5"/>
  <c r="G7" i="4"/>
  <c r="G6" i="4"/>
  <c r="G5" i="4"/>
  <c r="G4" i="4"/>
  <c r="F28" i="7"/>
  <c r="F17" i="7"/>
  <c r="F42" i="7"/>
  <c r="F52" i="7"/>
  <c r="F24" i="7"/>
  <c r="F15" i="7"/>
  <c r="F48" i="7"/>
  <c r="F45" i="7"/>
  <c r="A46" i="5"/>
  <c r="C46" i="5"/>
  <c r="D46" i="5"/>
  <c r="K53" i="5"/>
  <c r="J53" i="5" a="1"/>
  <c r="J53" i="5"/>
  <c r="A31" i="5"/>
  <c r="F41" i="7"/>
  <c r="F51" i="7"/>
  <c r="F30" i="7"/>
  <c r="F18" i="7"/>
  <c r="F26" i="7"/>
  <c r="F29" i="7"/>
  <c r="F14" i="7"/>
  <c r="F54" i="7"/>
  <c r="J51" i="5" a="1"/>
  <c r="J51" i="5"/>
  <c r="F47" i="7"/>
  <c r="F13" i="7"/>
  <c r="F19" i="7"/>
  <c r="F22" i="7"/>
  <c r="F31" i="7"/>
  <c r="J31" i="7"/>
  <c r="F36" i="7"/>
  <c r="H47" i="7"/>
  <c r="A54" i="7"/>
  <c r="D56" i="7"/>
  <c r="J57" i="7"/>
  <c r="I44" i="7" a="1"/>
  <c r="I44" i="7"/>
  <c r="G48" i="7"/>
  <c r="F53" i="5"/>
  <c r="J7" i="5" a="1"/>
  <c r="J7" i="5"/>
  <c r="H48" i="7"/>
  <c r="G53" i="5"/>
  <c r="H53" i="5"/>
  <c r="E55" i="7"/>
  <c r="F57" i="7"/>
  <c r="B46" i="5"/>
  <c r="F46" i="5"/>
  <c r="K46" i="5"/>
  <c r="A43" i="7"/>
  <c r="G55" i="7"/>
  <c r="I46" i="5"/>
  <c r="F55" i="7"/>
  <c r="A53" i="5"/>
  <c r="B43" i="7"/>
  <c r="H55" i="7"/>
  <c r="D53" i="5"/>
  <c r="J44" i="5" a="1"/>
  <c r="J44" i="5"/>
  <c r="D43" i="7"/>
  <c r="A48" i="7"/>
  <c r="J55" i="7"/>
  <c r="F10" i="5"/>
  <c r="K10" i="5"/>
  <c r="A44" i="5"/>
  <c r="D47" i="5"/>
  <c r="G33" i="5"/>
  <c r="H33" i="5"/>
  <c r="F34" i="5"/>
  <c r="G44" i="5"/>
  <c r="H3" i="5"/>
  <c r="H44" i="5"/>
  <c r="B53" i="5"/>
  <c r="A55" i="7"/>
  <c r="F44" i="5"/>
  <c r="G47" i="5"/>
  <c r="I44" i="5"/>
  <c r="E35" i="7"/>
  <c r="J36" i="7"/>
  <c r="B55" i="7"/>
  <c r="B9" i="5"/>
  <c r="C32" i="5"/>
  <c r="C44" i="5"/>
  <c r="G46" i="5"/>
  <c r="I3" i="5"/>
  <c r="B32" i="5"/>
  <c r="B44" i="5"/>
  <c r="A47" i="7"/>
  <c r="I9" i="5"/>
  <c r="D32" i="5"/>
  <c r="D44" i="5"/>
  <c r="J38" i="5" a="1"/>
  <c r="J38" i="5"/>
  <c r="B47" i="7"/>
  <c r="I33" i="5"/>
  <c r="G16" i="5"/>
  <c r="A38" i="5"/>
  <c r="J21" i="5" a="1"/>
  <c r="J21" i="5"/>
  <c r="D15" i="5"/>
  <c r="H16" i="5"/>
  <c r="H50" i="5"/>
  <c r="K19" i="5"/>
  <c r="C40" i="5"/>
  <c r="I50" i="5"/>
  <c r="G3" i="5"/>
  <c r="D23" i="5"/>
  <c r="K50" i="5"/>
  <c r="J15" i="5" a="1"/>
  <c r="J15" i="5"/>
  <c r="C7" i="5"/>
  <c r="K16" i="5"/>
  <c r="B31" i="5"/>
  <c r="I31" i="5"/>
  <c r="B37" i="5"/>
  <c r="J18" i="5" a="1"/>
  <c r="J18" i="5"/>
  <c r="J47" i="5" a="1"/>
  <c r="J47" i="5"/>
  <c r="A2" i="7"/>
  <c r="F20" i="5"/>
  <c r="D42" i="5"/>
  <c r="K30" i="5"/>
  <c r="I19" i="5"/>
  <c r="J42" i="5" a="1"/>
  <c r="J42" i="5"/>
  <c r="D2" i="7"/>
  <c r="B15" i="5"/>
  <c r="H21" i="5"/>
  <c r="G32" i="5"/>
  <c r="A42" i="5"/>
  <c r="C50" i="5"/>
  <c r="I13" i="5"/>
  <c r="G21" i="5"/>
  <c r="F32" i="5"/>
  <c r="B3" i="5"/>
  <c r="C15" i="5"/>
  <c r="H32" i="5"/>
  <c r="C42" i="5"/>
  <c r="D50" i="5"/>
  <c r="J31" i="5" a="1"/>
  <c r="J31" i="5"/>
  <c r="J50" i="5" a="1"/>
  <c r="J50" i="5"/>
  <c r="G15" i="5"/>
  <c r="D25" i="5"/>
  <c r="G25" i="5"/>
  <c r="B25" i="5"/>
  <c r="H25" i="5"/>
  <c r="J25" i="5" a="1"/>
  <c r="J25" i="5"/>
  <c r="H20" i="5"/>
  <c r="A26" i="5"/>
  <c r="K33" i="5"/>
  <c r="K41" i="5"/>
  <c r="A51" i="5"/>
  <c r="K3" i="5"/>
  <c r="B13" i="5"/>
  <c r="A18" i="5"/>
  <c r="D21" i="5"/>
  <c r="F26" i="5"/>
  <c r="G31" i="5"/>
  <c r="B47" i="5"/>
  <c r="B51" i="5"/>
  <c r="A7" i="5"/>
  <c r="C18" i="5"/>
  <c r="F21" i="5"/>
  <c r="G26" i="5"/>
  <c r="G45" i="5"/>
  <c r="C47" i="5"/>
  <c r="C51" i="5"/>
  <c r="J33" i="5" a="1"/>
  <c r="J33" i="5"/>
  <c r="G7" i="5"/>
  <c r="C19" i="5"/>
  <c r="K26" i="5"/>
  <c r="C38" i="5"/>
  <c r="I51" i="5"/>
  <c r="C2" i="5"/>
  <c r="I7" i="5"/>
  <c r="D19" i="5"/>
  <c r="B29" i="5"/>
  <c r="H38" i="5"/>
  <c r="D7" i="5"/>
  <c r="K18" i="5"/>
  <c r="I26" i="5"/>
  <c r="D43" i="5"/>
  <c r="G51" i="5"/>
  <c r="F18" i="5"/>
  <c r="H26" i="5"/>
  <c r="D51" i="5"/>
  <c r="F2" i="5"/>
  <c r="G19" i="5"/>
  <c r="G29" i="5"/>
  <c r="I38" i="5"/>
  <c r="C16" i="5"/>
  <c r="H19" i="5"/>
  <c r="K38" i="5"/>
  <c r="G50" i="5"/>
  <c r="J8" i="5" a="1"/>
  <c r="J8" i="5"/>
  <c r="F6" i="5"/>
  <c r="D8" i="5"/>
  <c r="C14" i="5"/>
  <c r="K15" i="5"/>
  <c r="A22" i="5"/>
  <c r="B27" i="5"/>
  <c r="K32" i="5"/>
  <c r="B41" i="5"/>
  <c r="H42" i="5"/>
  <c r="K47" i="5"/>
  <c r="G43" i="5"/>
  <c r="F30" i="5"/>
  <c r="H6" i="5"/>
  <c r="G8" i="5"/>
  <c r="F14" i="5"/>
  <c r="A16" i="5"/>
  <c r="H18" i="5"/>
  <c r="C22" i="5"/>
  <c r="I25" i="5"/>
  <c r="C27" i="5"/>
  <c r="C31" i="5"/>
  <c r="A33" i="5"/>
  <c r="D41" i="5"/>
  <c r="I42" i="5"/>
  <c r="A3" i="5"/>
  <c r="I6" i="5"/>
  <c r="H14" i="5"/>
  <c r="B16" i="5"/>
  <c r="I18" i="5"/>
  <c r="F22" i="5"/>
  <c r="K25" i="5"/>
  <c r="D27" i="5"/>
  <c r="D31" i="5"/>
  <c r="B33" i="5"/>
  <c r="F41" i="5"/>
  <c r="K42" i="5"/>
  <c r="A50" i="5"/>
  <c r="J3" i="5" a="1"/>
  <c r="J3" i="5"/>
  <c r="J16" i="5" a="1"/>
  <c r="J16" i="5"/>
  <c r="J19" i="5" a="1"/>
  <c r="J19" i="5"/>
  <c r="J26" i="5" a="1"/>
  <c r="J26" i="5"/>
  <c r="J32" i="5" a="1"/>
  <c r="J32" i="5"/>
  <c r="F25" i="5"/>
  <c r="A6" i="5"/>
  <c r="B8" i="5"/>
  <c r="H15" i="5"/>
  <c r="I21" i="5"/>
  <c r="F42" i="5"/>
  <c r="H47" i="5"/>
  <c r="C6" i="5"/>
  <c r="C8" i="5"/>
  <c r="A14" i="5"/>
  <c r="I15" i="5"/>
  <c r="K21" i="5"/>
  <c r="A27" i="5"/>
  <c r="G42" i="5"/>
  <c r="I47" i="5"/>
  <c r="K6" i="5"/>
  <c r="I14" i="5"/>
  <c r="A21" i="5"/>
  <c r="H22" i="5"/>
  <c r="G27" i="5"/>
  <c r="C33" i="5"/>
  <c r="G41" i="5"/>
  <c r="A43" i="5"/>
  <c r="C3" i="5"/>
  <c r="K14" i="5"/>
  <c r="D16" i="5"/>
  <c r="A19" i="5"/>
  <c r="B21" i="5"/>
  <c r="I22" i="5"/>
  <c r="C26" i="5"/>
  <c r="I27" i="5"/>
  <c r="D33" i="5"/>
  <c r="H41" i="5"/>
  <c r="B43" i="5"/>
  <c r="D3" i="5"/>
  <c r="B7" i="5"/>
  <c r="A15" i="5"/>
  <c r="F16" i="5"/>
  <c r="B19" i="5"/>
  <c r="K22" i="5"/>
  <c r="D26" i="5"/>
  <c r="A32" i="5"/>
  <c r="F38" i="5"/>
  <c r="I41" i="5"/>
  <c r="C43" i="5"/>
  <c r="A47" i="5"/>
  <c r="F50" i="5"/>
  <c r="J6" i="5" a="1"/>
  <c r="J6" i="5"/>
  <c r="J14" i="5" a="1"/>
  <c r="J14" i="5"/>
  <c r="J22" i="5" a="1"/>
  <c r="J22" i="5"/>
  <c r="J27" i="5" a="1"/>
  <c r="J27" i="5"/>
  <c r="J41" i="5" a="1"/>
  <c r="J41" i="5"/>
  <c r="J43" i="5" a="1"/>
  <c r="J43" i="5"/>
  <c r="I43" i="5"/>
  <c r="F8" i="5"/>
  <c r="H8" i="5"/>
  <c r="K8" i="5"/>
  <c r="A8" i="5"/>
  <c r="F4" i="5"/>
  <c r="K5" i="5"/>
  <c r="H5" i="5"/>
  <c r="J5" i="5" a="1"/>
  <c r="J5" i="5"/>
  <c r="F5" i="5"/>
  <c r="D5" i="5"/>
  <c r="C5" i="5"/>
  <c r="A5" i="5"/>
  <c r="G12" i="5"/>
  <c r="D12" i="5"/>
  <c r="J12" i="5" a="1"/>
  <c r="J12" i="5"/>
  <c r="B12" i="5"/>
  <c r="A12" i="5"/>
  <c r="I12" i="5"/>
  <c r="C23" i="5"/>
  <c r="A23" i="5"/>
  <c r="J23" i="5" a="1"/>
  <c r="J23" i="5"/>
  <c r="K23" i="5"/>
  <c r="H23" i="5"/>
  <c r="F23" i="5"/>
  <c r="G36" i="5"/>
  <c r="D36" i="5"/>
  <c r="J36" i="5" a="1"/>
  <c r="J36" i="5"/>
  <c r="B36" i="5"/>
  <c r="A36" i="5"/>
  <c r="I36" i="5"/>
  <c r="H36" i="5"/>
  <c r="C39" i="5"/>
  <c r="A39" i="5"/>
  <c r="J39" i="5" a="1"/>
  <c r="J39" i="5"/>
  <c r="K39" i="5"/>
  <c r="H39" i="5"/>
  <c r="F39" i="5"/>
  <c r="D39" i="5"/>
  <c r="C12" i="5"/>
  <c r="K36" i="5"/>
  <c r="I39" i="5"/>
  <c r="G4" i="5"/>
  <c r="D4" i="5"/>
  <c r="J4" i="5" a="1"/>
  <c r="J4" i="5"/>
  <c r="B4" i="5"/>
  <c r="A4" i="5"/>
  <c r="I4" i="5"/>
  <c r="C11" i="5"/>
  <c r="A11" i="5"/>
  <c r="J11" i="5" a="1"/>
  <c r="J11" i="5"/>
  <c r="K11" i="5"/>
  <c r="H11" i="5"/>
  <c r="F11" i="5"/>
  <c r="K17" i="5"/>
  <c r="H17" i="5"/>
  <c r="J17" i="5" a="1"/>
  <c r="J17" i="5"/>
  <c r="F17" i="5"/>
  <c r="D17" i="5"/>
  <c r="C17" i="5"/>
  <c r="A17" i="5"/>
  <c r="G28" i="5"/>
  <c r="D28" i="5"/>
  <c r="J28" i="5" a="1"/>
  <c r="J28" i="5"/>
  <c r="B28" i="5"/>
  <c r="A28" i="5"/>
  <c r="I28" i="5"/>
  <c r="H28" i="5"/>
  <c r="C35" i="5"/>
  <c r="A35" i="5"/>
  <c r="J35" i="5" a="1"/>
  <c r="J35" i="5"/>
  <c r="K35" i="5"/>
  <c r="H35" i="5"/>
  <c r="F35" i="5"/>
  <c r="D35" i="5"/>
  <c r="G48" i="5"/>
  <c r="D48" i="5"/>
  <c r="J48" i="5" a="1"/>
  <c r="J48" i="5"/>
  <c r="B48" i="5"/>
  <c r="A48" i="5"/>
  <c r="I48" i="5"/>
  <c r="H48" i="5"/>
  <c r="G17" i="5"/>
  <c r="C48" i="5"/>
  <c r="K4" i="5"/>
  <c r="F12" i="5"/>
  <c r="B5" i="5"/>
  <c r="H12" i="5"/>
  <c r="F40" i="5"/>
  <c r="C52" i="5"/>
  <c r="I2" i="5"/>
  <c r="H2" i="5"/>
  <c r="G2" i="5"/>
  <c r="D2" i="5"/>
  <c r="J2" i="5" a="1"/>
  <c r="J2" i="5"/>
  <c r="B2" i="5"/>
  <c r="I10" i="5"/>
  <c r="H10" i="5"/>
  <c r="G10" i="5"/>
  <c r="D10" i="5"/>
  <c r="J10" i="5" a="1"/>
  <c r="J10" i="5"/>
  <c r="B10" i="5"/>
  <c r="G20" i="5"/>
  <c r="D20" i="5"/>
  <c r="B20" i="5"/>
  <c r="A20" i="5"/>
  <c r="J20" i="5" a="1"/>
  <c r="J20" i="5"/>
  <c r="I20" i="5"/>
  <c r="K29" i="5"/>
  <c r="H29" i="5"/>
  <c r="F29" i="5"/>
  <c r="D29" i="5"/>
  <c r="C29" i="5"/>
  <c r="A29" i="5"/>
  <c r="J29" i="5" a="1"/>
  <c r="J29" i="5"/>
  <c r="I34" i="5"/>
  <c r="H34" i="5"/>
  <c r="G34" i="5"/>
  <c r="D34" i="5"/>
  <c r="J34" i="5" a="1"/>
  <c r="J34" i="5"/>
  <c r="B34" i="5"/>
  <c r="A34" i="5"/>
  <c r="K37" i="5"/>
  <c r="H37" i="5"/>
  <c r="F37" i="5"/>
  <c r="D37" i="5"/>
  <c r="C37" i="5"/>
  <c r="A37" i="5"/>
  <c r="J37" i="5" a="1"/>
  <c r="J37" i="5"/>
  <c r="G5" i="5"/>
  <c r="K12" i="5"/>
  <c r="I37" i="5"/>
  <c r="F52" i="5"/>
  <c r="I5" i="5"/>
  <c r="A10" i="5"/>
  <c r="C34" i="5"/>
  <c r="K49" i="5"/>
  <c r="H49" i="5"/>
  <c r="F49" i="5"/>
  <c r="D49" i="5"/>
  <c r="C49" i="5"/>
  <c r="A49" i="5"/>
  <c r="J49" i="5" a="1"/>
  <c r="J49" i="5"/>
  <c r="I17" i="5"/>
  <c r="G23" i="5"/>
  <c r="B35" i="5"/>
  <c r="F48" i="5"/>
  <c r="G52" i="5"/>
  <c r="D52" i="5"/>
  <c r="J52" i="5" a="1"/>
  <c r="J52" i="5"/>
  <c r="B52" i="5"/>
  <c r="A52" i="5"/>
  <c r="I52" i="5"/>
  <c r="H52" i="5"/>
  <c r="B11" i="5"/>
  <c r="I23" i="5"/>
  <c r="C28" i="5"/>
  <c r="G35" i="5"/>
  <c r="K48" i="5"/>
  <c r="K9" i="5"/>
  <c r="H9" i="5"/>
  <c r="F9" i="5"/>
  <c r="D9" i="5"/>
  <c r="C9" i="5"/>
  <c r="A9" i="5"/>
  <c r="J9" i="5" a="1"/>
  <c r="J9" i="5"/>
  <c r="K13" i="5"/>
  <c r="H13" i="5"/>
  <c r="F13" i="5"/>
  <c r="D13" i="5"/>
  <c r="C13" i="5"/>
  <c r="A13" i="5"/>
  <c r="J13" i="5" a="1"/>
  <c r="J13" i="5"/>
  <c r="G24" i="5"/>
  <c r="D24" i="5"/>
  <c r="B24" i="5"/>
  <c r="A24" i="5"/>
  <c r="J24" i="5" a="1"/>
  <c r="J24" i="5"/>
  <c r="I24" i="5"/>
  <c r="H24" i="5"/>
  <c r="I30" i="5"/>
  <c r="H30" i="5"/>
  <c r="G30" i="5"/>
  <c r="D30" i="5"/>
  <c r="J30" i="5" a="1"/>
  <c r="J30" i="5"/>
  <c r="B30" i="5"/>
  <c r="A30" i="5"/>
  <c r="G40" i="5"/>
  <c r="D40" i="5"/>
  <c r="B40" i="5"/>
  <c r="A40" i="5"/>
  <c r="J40" i="5" a="1"/>
  <c r="J40" i="5"/>
  <c r="I40" i="5"/>
  <c r="H40" i="5"/>
  <c r="K45" i="5"/>
  <c r="H45" i="5"/>
  <c r="F45" i="5"/>
  <c r="D45" i="5"/>
  <c r="C45" i="5"/>
  <c r="A45" i="5"/>
  <c r="J45" i="5" a="1"/>
  <c r="J45" i="5"/>
  <c r="D11" i="5"/>
  <c r="C24" i="5"/>
  <c r="F28" i="5"/>
  <c r="I35" i="5"/>
  <c r="B49" i="5"/>
  <c r="A2" i="5"/>
  <c r="C4" i="5"/>
  <c r="G11" i="5"/>
  <c r="C20" i="5"/>
  <c r="F24" i="5"/>
  <c r="K28" i="5"/>
  <c r="C36" i="5"/>
  <c r="B39" i="5"/>
  <c r="B45" i="5"/>
  <c r="G49" i="5"/>
  <c r="B6" i="5"/>
  <c r="F7" i="5"/>
  <c r="B14" i="5"/>
  <c r="B18" i="5"/>
  <c r="B22" i="5"/>
  <c r="F27" i="5"/>
  <c r="F31" i="5"/>
  <c r="B38" i="5"/>
  <c r="F43" i="5"/>
  <c r="F51" i="5"/>
  <c r="B2" i="7"/>
  <c r="D6" i="5"/>
  <c r="H7" i="5"/>
  <c r="D14" i="5"/>
  <c r="D18" i="5"/>
  <c r="D22" i="5"/>
  <c r="A25" i="5"/>
  <c r="H27" i="5"/>
  <c r="H31" i="5"/>
  <c r="D38" i="5"/>
  <c r="A41" i="5"/>
  <c r="H43" i="5"/>
  <c r="H51" i="5"/>
  <c r="E2" i="7"/>
  <c r="F25" i="7"/>
  <c r="G2" i="7"/>
  <c r="F2" i="7"/>
  <c r="H2" i="7"/>
  <c r="J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Ian Keeling</author>
  </authors>
  <commentList>
    <comment ref="D3" authorId="0" shapeId="0" xr:uid="{88E6BCCD-225A-4D1E-9B7E-FA64F5F89BB3}">
      <text>
        <r>
          <rPr>
            <b/>
            <sz val="9"/>
            <color indexed="81"/>
            <rFont val="Tahoma"/>
            <family val="2"/>
          </rPr>
          <t>Ian Keeling:</t>
        </r>
        <r>
          <rPr>
            <sz val="9"/>
            <color indexed="81"/>
            <rFont val="Tahoma"/>
            <family val="2"/>
          </rPr>
          <t xml:space="preserve">
Complex BTL includes:
Ltd Co, HMO and portfolios of 10+
Complex HBTL includes:
Ltd Co and portolios of 10+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<sst xmlns="http://schemas.openxmlformats.org/spreadsheetml/2006/main" count="1350" uniqueCount="323">
  <si>
    <t>SVR:</t>
  </si>
  <si>
    <t>Segment</t>
  </si>
  <si>
    <t>Code</t>
  </si>
  <si>
    <t>Product Name</t>
  </si>
  <si>
    <t>Rate Type</t>
  </si>
  <si>
    <t>Rate</t>
  </si>
  <si>
    <t>Discount</t>
  </si>
  <si>
    <t>Term</t>
  </si>
  <si>
    <t>Reverts to:</t>
  </si>
  <si>
    <t>Floor</t>
  </si>
  <si>
    <t>App Fee</t>
  </si>
  <si>
    <t>Product Fee</t>
  </si>
  <si>
    <t>Free Val &lt;£1,015</t>
  </si>
  <si>
    <t>Free Legals for Remo</t>
  </si>
  <si>
    <t>Min Loan</t>
  </si>
  <si>
    <t>Max loan</t>
  </si>
  <si>
    <t>Max LTV</t>
  </si>
  <si>
    <t>ERC each year</t>
  </si>
  <si>
    <t>ERC Code</t>
  </si>
  <si>
    <t>Purpose</t>
  </si>
  <si>
    <t>Min val'n</t>
  </si>
  <si>
    <t>Min age at app</t>
  </si>
  <si>
    <t>Max age end term</t>
  </si>
  <si>
    <t>Launch Date</t>
  </si>
  <si>
    <t>Other info</t>
  </si>
  <si>
    <t>Standard</t>
  </si>
  <si>
    <t>2 year discount</t>
  </si>
  <si>
    <t>Variable</t>
  </si>
  <si>
    <t>2 years</t>
  </si>
  <si>
    <t>SVR</t>
  </si>
  <si>
    <t>Y</t>
  </si>
  <si>
    <t>£50k</t>
  </si>
  <si>
    <t>£500k</t>
  </si>
  <si>
    <t>2%, 2%</t>
  </si>
  <si>
    <t>R171</t>
  </si>
  <si>
    <t>Purchase / Remortgage</t>
  </si>
  <si>
    <t>£125k</t>
  </si>
  <si>
    <t>Residential</t>
  </si>
  <si>
    <t>F573</t>
  </si>
  <si>
    <t>2 year fixed</t>
  </si>
  <si>
    <t>Fixed</t>
  </si>
  <si>
    <t>-</t>
  </si>
  <si>
    <t>31.10.28</t>
  </si>
  <si>
    <t>n/a</t>
  </si>
  <si>
    <t>R203</t>
  </si>
  <si>
    <t>20.07.26</t>
  </si>
  <si>
    <t>Min loan size £100k outside core postcodes BL, CH, CW, M, OL, SK, WA or WN.</t>
  </si>
  <si>
    <t>F574</t>
  </si>
  <si>
    <t>5 year fixed</t>
  </si>
  <si>
    <t>30.11.31</t>
  </si>
  <si>
    <t>5%, 4%, 3%, 2%, 2%</t>
  </si>
  <si>
    <t>R207</t>
  </si>
  <si>
    <t>F575</t>
  </si>
  <si>
    <t>5 year fixed (no fee)</t>
  </si>
  <si>
    <t>£125K</t>
  </si>
  <si>
    <t>F577</t>
  </si>
  <si>
    <t>2 year fixed (90)</t>
  </si>
  <si>
    <t>N</t>
  </si>
  <si>
    <t>£450k</t>
  </si>
  <si>
    <t>F578</t>
  </si>
  <si>
    <t>5 year fixed (90)</t>
  </si>
  <si>
    <t>F579</t>
  </si>
  <si>
    <t>5 year fixed (95)</t>
  </si>
  <si>
    <t>£350k</t>
  </si>
  <si>
    <t>Not available for properties in London &amp; SE</t>
  </si>
  <si>
    <t>Large Loan</t>
  </si>
  <si>
    <t>2 year discount (large loan)</t>
  </si>
  <si>
    <t>£1.8m</t>
  </si>
  <si>
    <t>£625k</t>
  </si>
  <si>
    <t>80% LTV max loan £1m
70% max loan £1.8m</t>
  </si>
  <si>
    <t>F576</t>
  </si>
  <si>
    <t>5 year fixed (large loan)</t>
  </si>
  <si>
    <t>£750k</t>
  </si>
  <si>
    <t>Complex
Prime</t>
  </si>
  <si>
    <t>C017</t>
  </si>
  <si>
    <t>2 year fixed complex</t>
  </si>
  <si>
    <t>£100k</t>
  </si>
  <si>
    <t>Complex Prime cases include:
-	Complex/non-standard income
-	Non-standard property
-	&gt;5.5 x sole or &gt;5 x joint income
-	Underwriter Discretion applied
-	Lending outside of criteria</t>
  </si>
  <si>
    <t>C018</t>
  </si>
  <si>
    <t>5 year fixed complex</t>
  </si>
  <si>
    <t>C019</t>
  </si>
  <si>
    <t>C020</t>
  </si>
  <si>
    <t>2 year discount complex</t>
  </si>
  <si>
    <t>£1m</t>
  </si>
  <si>
    <t>2 year discount complex (90)</t>
  </si>
  <si>
    <t>Credit Repair</t>
  </si>
  <si>
    <t>3 year discount credit repair</t>
  </si>
  <si>
    <t>3 years</t>
  </si>
  <si>
    <t>3%, 2%, 2%</t>
  </si>
  <si>
    <t>Tier 1</t>
  </si>
  <si>
    <t>CR10</t>
  </si>
  <si>
    <t>3 year fixed credit repair</t>
  </si>
  <si>
    <t>30.11.29</t>
  </si>
  <si>
    <t>R206</t>
  </si>
  <si>
    <t>CR11</t>
  </si>
  <si>
    <t>5 year fixed credit repair</t>
  </si>
  <si>
    <t>Tier 2</t>
  </si>
  <si>
    <t>Professionals</t>
  </si>
  <si>
    <t>2 year discount professional (80)</t>
  </si>
  <si>
    <t>2% 2%</t>
  </si>
  <si>
    <t>Interest only available up to 70% with no minimum equity requirement
Part &amp; Part up to 85% subject to maximum loan of £500k</t>
  </si>
  <si>
    <t>2 year discount professional (85)</t>
  </si>
  <si>
    <t>PR15</t>
  </si>
  <si>
    <t>5 year fixed professional (80)</t>
  </si>
  <si>
    <t>PR16</t>
  </si>
  <si>
    <t>5 year fixed professional (85)</t>
  </si>
  <si>
    <t>Joint Borrower, Sole Proprietor</t>
  </si>
  <si>
    <t>2 year discount 80% JBSP</t>
  </si>
  <si>
    <t>Close family members (parent, sibling, child)
Max age 75 at end of term (all borrowers)</t>
  </si>
  <si>
    <t>JB13</t>
  </si>
  <si>
    <t>5 year fixed 80% JBSP</t>
  </si>
  <si>
    <t>5% 4% 3% 2% 2%</t>
  </si>
  <si>
    <t>JB14</t>
  </si>
  <si>
    <t>5 year fixed 90% JBSP</t>
  </si>
  <si>
    <t>Later Life</t>
  </si>
  <si>
    <t>RIO</t>
  </si>
  <si>
    <t>5 year fixed RIO</t>
  </si>
  <si>
    <t>none</t>
  </si>
  <si>
    <t>2 year Discount RIO</t>
  </si>
  <si>
    <t>Lifetime discount RIO</t>
  </si>
  <si>
    <t>Lifetime</t>
  </si>
  <si>
    <t>£25k</t>
  </si>
  <si>
    <t>None</t>
  </si>
  <si>
    <t>Lending in(to) retirement</t>
  </si>
  <si>
    <t>R010</t>
  </si>
  <si>
    <t>5 year fixed In(to) Retirement</t>
  </si>
  <si>
    <t>2 year discount Into retirement</t>
  </si>
  <si>
    <t>Lifetime discount in retirement</t>
  </si>
  <si>
    <t>Family Assist</t>
  </si>
  <si>
    <t>Headstart</t>
  </si>
  <si>
    <t>DH02</t>
  </si>
  <si>
    <t>Lifetime Discount Head Start</t>
  </si>
  <si>
    <t>R172</t>
  </si>
  <si>
    <t>£140k</t>
  </si>
  <si>
    <t>15.04.25</t>
  </si>
  <si>
    <t>*Remortgage only available for transfer of equity.
Parental joint borrower required.
Free valuation on parents’ property.
Max age of FTB at application 50</t>
  </si>
  <si>
    <t>Buy for Uni</t>
  </si>
  <si>
    <t>Buy for Uni 5 Year Discount</t>
  </si>
  <si>
    <t>5 years</t>
  </si>
  <si>
    <t>£400k</t>
  </si>
  <si>
    <t>Purchase</t>
  </si>
  <si>
    <t>Additional security required where LTV &gt;80%.
Youngest borrower (student) to be less than 30 years old at application and in full-time education, with at least one year remaining on university course.
Parental joint borrower required.
Max age of student at application 30</t>
  </si>
  <si>
    <t>Mayflower</t>
  </si>
  <si>
    <t>Lifetime Discount Self-Build Mayflower</t>
  </si>
  <si>
    <t>2% in 1st year only</t>
  </si>
  <si>
    <t>R163</t>
  </si>
  <si>
    <r>
      <t xml:space="preserve">Mayflower Exclusive Product
</t>
    </r>
    <r>
      <rPr>
        <sz val="9"/>
        <color theme="1"/>
        <rFont val="Gotham"/>
      </rPr>
      <t>Max stage releases: 75% of land value, 75% of each stage interim valuation (75% LTV or Loan to Cost - whichever is lower)
Reinspection fee payable on completion of each build stage
All funds released are in arrears of the build stage completion.</t>
    </r>
  </si>
  <si>
    <t>Lifetime Discount Self-build Mayflower larger loan</t>
  </si>
  <si>
    <t>&gt;£1m</t>
  </si>
  <si>
    <t>RC93</t>
  </si>
  <si>
    <t>£1.43m</t>
  </si>
  <si>
    <r>
      <t xml:space="preserve">Mayflower Exclusive Product
</t>
    </r>
    <r>
      <rPr>
        <sz val="9"/>
        <color theme="1"/>
        <rFont val="Gotham"/>
      </rPr>
      <t>Max stage releases: 70% of land value, 70% of each stage interim valuation (70% LTV or Loan to Cost - whichever is lower)
Reinspection fee payable on completion of each build stage 
All funds released are in arrears of the build stage completion.</t>
    </r>
  </si>
  <si>
    <t>BuildLoan</t>
  </si>
  <si>
    <t>Lifetime Discount Self-build BuildLoan</t>
  </si>
  <si>
    <t>£600k</t>
  </si>
  <si>
    <r>
      <t xml:space="preserve">BuildLoan Exclusive Product
</t>
    </r>
    <r>
      <rPr>
        <sz val="9"/>
        <color theme="1"/>
        <rFont val="Gotham"/>
      </rPr>
      <t>Max stage releases: 85% of land value, 85% of each stage Loan to Cost
All funds released are in arrears of the build stage completion.</t>
    </r>
  </si>
  <si>
    <t>Lifetime Discount Self-Build BuildLoan (Accelerator)</t>
  </si>
  <si>
    <r>
      <t xml:space="preserve">BuildLoan Exclusive Product
</t>
    </r>
    <r>
      <rPr>
        <sz val="9"/>
        <color theme="1"/>
        <rFont val="Gotham"/>
      </rPr>
      <t>Max stage releases: 85% of land value, 85% of each stage Loan to Cost
All funds released are in advance of each build stage.</t>
    </r>
  </si>
  <si>
    <t>Lifetime Discount Self-Build BuildLoan
larger loan</t>
  </si>
  <si>
    <t>&gt;£600k</t>
  </si>
  <si>
    <t>£860k</t>
  </si>
  <si>
    <r>
      <t xml:space="preserve">BuildLoan Exclusive Product
</t>
    </r>
    <r>
      <rPr>
        <sz val="9"/>
        <color theme="1"/>
        <rFont val="Gotham"/>
      </rPr>
      <t>Max stage releases: 70% of land value, 70% of each stage Loan to Cost
All funds released are in arrears of the build stage completion.</t>
    </r>
  </si>
  <si>
    <t>Buy to Let</t>
  </si>
  <si>
    <t>B087</t>
  </si>
  <si>
    <t>2 year fixed Buy to Let</t>
  </si>
  <si>
    <t>Personal Applicant only.
Maximum portfolio of 9.
No HMOs</t>
  </si>
  <si>
    <t>B088</t>
  </si>
  <si>
    <t>5 year fixed Buy to Let</t>
  </si>
  <si>
    <t>2 year discount Buy to Let</t>
  </si>
  <si>
    <t>B089</t>
  </si>
  <si>
    <t>2 year fixed 
Buy to Let (Professionals)</t>
  </si>
  <si>
    <t>£150k</t>
  </si>
  <si>
    <t>£200k</t>
  </si>
  <si>
    <t>Limited Company accepted.
No Maximum portfolio
HMOs &amp; MUFB accepted</t>
  </si>
  <si>
    <t>B090</t>
  </si>
  <si>
    <t>5 year fixed 
Buy to Let (Professionals)</t>
  </si>
  <si>
    <t>2 year discount Buy to Let (Professionals)</t>
  </si>
  <si>
    <t>Exclusive</t>
  </si>
  <si>
    <r>
      <t xml:space="preserve">Limited Company accepted.
No Maximum portfolio
HMOs &amp; MUFB accepted
</t>
    </r>
    <r>
      <rPr>
        <b/>
        <sz val="9"/>
        <color theme="1"/>
        <rFont val="Gotham"/>
      </rPr>
      <t>Exclusive to Blackstone Financial Management</t>
    </r>
  </si>
  <si>
    <t>B091</t>
  </si>
  <si>
    <t>5 year fixed 
Buy to Let</t>
  </si>
  <si>
    <t>Expat</t>
  </si>
  <si>
    <t xml:space="preserve">2 year discount Expat Buy to Let </t>
  </si>
  <si>
    <t>Personal and Limited Company
Maximum total portfolio of 9
Minimum income of £30,000 from employment</t>
  </si>
  <si>
    <t>X004</t>
  </si>
  <si>
    <t>5 year fixed 
Expat Buy to Let</t>
  </si>
  <si>
    <t>Holiday Let</t>
  </si>
  <si>
    <t>H046</t>
  </si>
  <si>
    <t>2 year fixed Holiday Let</t>
  </si>
  <si>
    <t>£250k</t>
  </si>
  <si>
    <t>Personal Applicant only.
Maximum total portfolio of 9</t>
  </si>
  <si>
    <t>H047</t>
  </si>
  <si>
    <t>5 year fixed Holiday Let</t>
  </si>
  <si>
    <t>2 year discount Holiday Let</t>
  </si>
  <si>
    <t>H048</t>
  </si>
  <si>
    <t>2 year fixed Holiday Let (Professionals)</t>
  </si>
  <si>
    <t>Limited Company accpeted.
No maximum portfolio</t>
  </si>
  <si>
    <t>H049</t>
  </si>
  <si>
    <t>5 year fixed Holiday Let (Professionals)</t>
  </si>
  <si>
    <t>2 year discount Holiday Let (Professionals)</t>
  </si>
  <si>
    <r>
      <t xml:space="preserve">Limited Company accpeted.
No maximum portfolio
</t>
    </r>
    <r>
      <rPr>
        <b/>
        <sz val="9"/>
        <color theme="1"/>
        <rFont val="Gotham"/>
      </rPr>
      <t>Exclusive to Holiday Cottage Mortgages</t>
    </r>
  </si>
  <si>
    <t>H050</t>
  </si>
  <si>
    <t>Non-Standard?
(BTL)</t>
  </si>
  <si>
    <t xml:space="preserve">Product </t>
  </si>
  <si>
    <t>Rate 
type</t>
  </si>
  <si>
    <t xml:space="preserve">
Term</t>
  </si>
  <si>
    <t>Product
Fee</t>
  </si>
  <si>
    <t>Min 
Sub loan</t>
  </si>
  <si>
    <t>Max 
Loan</t>
  </si>
  <si>
    <t>Max 
LTV</t>
  </si>
  <si>
    <t>ERC%
 each YR</t>
  </si>
  <si>
    <t>Overpayments</t>
  </si>
  <si>
    <t>Portfolio &gt;9?</t>
  </si>
  <si>
    <t>Ltd 
Co?</t>
  </si>
  <si>
    <t>HMO?</t>
  </si>
  <si>
    <t>Launched</t>
  </si>
  <si>
    <t>Other Information</t>
  </si>
  <si>
    <t>F580</t>
  </si>
  <si>
    <t>2 year Fixed</t>
  </si>
  <si>
    <t>£5k</t>
  </si>
  <si>
    <t>F581</t>
  </si>
  <si>
    <t>5 year Fixed</t>
  </si>
  <si>
    <t>31.10.31</t>
  </si>
  <si>
    <t>R205</t>
  </si>
  <si>
    <t>F582</t>
  </si>
  <si>
    <t>F583</t>
  </si>
  <si>
    <t>3 year fixed</t>
  </si>
  <si>
    <t>31.10.29</t>
  </si>
  <si>
    <t>3% 2% 2%</t>
  </si>
  <si>
    <t>R204</t>
  </si>
  <si>
    <t>2 year Discount</t>
  </si>
  <si>
    <t>2 yrs</t>
  </si>
  <si>
    <t>OF14</t>
  </si>
  <si>
    <t>Lifetime 2.45% Discount Offset</t>
  </si>
  <si>
    <t>Only available where customer has existing offset mortgage</t>
  </si>
  <si>
    <t>BTL</t>
  </si>
  <si>
    <t>B092</t>
  </si>
  <si>
    <t>Personal Name only
Max 9 property portfolio</t>
  </si>
  <si>
    <t xml:space="preserve">N </t>
  </si>
  <si>
    <t>2 Year discount</t>
  </si>
  <si>
    <t>R170</t>
  </si>
  <si>
    <t>BTL Professional Landlord</t>
  </si>
  <si>
    <t>B093</t>
  </si>
  <si>
    <t>Eligibilty includes: Ltd companies / HMOs/ Portfolios 10 or more</t>
  </si>
  <si>
    <t>HBTL</t>
  </si>
  <si>
    <t>H051</t>
  </si>
  <si>
    <t>HBTL Professional Landlord</t>
  </si>
  <si>
    <t>H052</t>
  </si>
  <si>
    <t>Self Build</t>
  </si>
  <si>
    <t>SB22</t>
  </si>
  <si>
    <t>2 Year 1.46% discount</t>
  </si>
  <si>
    <t>2% for 1st year</t>
  </si>
  <si>
    <t>19.03.25</t>
  </si>
  <si>
    <t>LT79</t>
  </si>
  <si>
    <t>ERC not applied if repaid after repayment event (see product sheet)</t>
  </si>
  <si>
    <t xml:space="preserve">Lifetime 2.31% Discount </t>
  </si>
  <si>
    <t>Further Advance Mortgage Products</t>
  </si>
  <si>
    <t>01.10.25</t>
  </si>
  <si>
    <t>Product</t>
  </si>
  <si>
    <t>Rate
type</t>
  </si>
  <si>
    <t>Reverts to</t>
  </si>
  <si>
    <t>Fee</t>
  </si>
  <si>
    <t>Max Loan</t>
  </si>
  <si>
    <t>ERC</t>
  </si>
  <si>
    <t>Min Valuation</t>
  </si>
  <si>
    <t>5 year 2.71% Discount</t>
  </si>
  <si>
    <t>D151</t>
  </si>
  <si>
    <t>07.10.21</t>
  </si>
  <si>
    <t>Further Advance</t>
  </si>
  <si>
    <t>5 year 0.91% Discount</t>
  </si>
  <si>
    <t>BT33</t>
  </si>
  <si>
    <t>5 year 2.51% Discount</t>
  </si>
  <si>
    <t>LT32</t>
  </si>
  <si>
    <t>28.02.24</t>
  </si>
  <si>
    <t>Self-build</t>
  </si>
  <si>
    <t>Self Build Further Advance</t>
  </si>
  <si>
    <t>SB09</t>
  </si>
  <si>
    <t>1.5% (min £250)</t>
  </si>
  <si>
    <t>Category</t>
  </si>
  <si>
    <t>Product Code</t>
  </si>
  <si>
    <t>Min/Max Loan</t>
  </si>
  <si>
    <t>Free Valuation</t>
  </si>
  <si>
    <t>Free Legas for Remortgage</t>
  </si>
  <si>
    <t>LT80</t>
  </si>
  <si>
    <t>R208</t>
  </si>
  <si>
    <t>Penalty Free
Over
payments</t>
  </si>
  <si>
    <t>No</t>
  </si>
  <si>
    <t>D175</t>
  </si>
  <si>
    <t>D176</t>
  </si>
  <si>
    <t>C021</t>
  </si>
  <si>
    <t>C022</t>
  </si>
  <si>
    <t>CR12</t>
  </si>
  <si>
    <t>PR17</t>
  </si>
  <si>
    <t>PR18</t>
  </si>
  <si>
    <t>JB15</t>
  </si>
  <si>
    <t>LT82</t>
  </si>
  <si>
    <t>LT83</t>
  </si>
  <si>
    <t>R011</t>
  </si>
  <si>
    <t>R012</t>
  </si>
  <si>
    <t>SB43</t>
  </si>
  <si>
    <t>SB44</t>
  </si>
  <si>
    <t>SB45</t>
  </si>
  <si>
    <t>SB46</t>
  </si>
  <si>
    <t>B094</t>
  </si>
  <si>
    <t>B095</t>
  </si>
  <si>
    <t>B096</t>
  </si>
  <si>
    <t>X005</t>
  </si>
  <si>
    <t>H053</t>
  </si>
  <si>
    <t>H054</t>
  </si>
  <si>
    <t>H055</t>
  </si>
  <si>
    <t>BU09</t>
  </si>
  <si>
    <t>D177</t>
  </si>
  <si>
    <t>D178</t>
  </si>
  <si>
    <t>B097</t>
  </si>
  <si>
    <t>B098</t>
  </si>
  <si>
    <t>H056</t>
  </si>
  <si>
    <t>H057</t>
  </si>
  <si>
    <t>LT84</t>
  </si>
  <si>
    <t xml:space="preserve">2 year discount product - ERC waived if switching to Vernon Existing borrower fixed rate during the discount period                           </t>
  </si>
  <si>
    <t>SB47</t>
  </si>
  <si>
    <t>Retention Mortgage Products 17.08.26</t>
  </si>
  <si>
    <t>New Business Mortgage Products 17.08.2026</t>
  </si>
  <si>
    <t>17.08.26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</si>
</sst>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164" formatCode="&quot;£&quot;#,##0"/>
    <numFmt numFmtId="165" formatCode="0.0000"/>
  </numFmts>
  <fonts count="3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20"/>
      <color theme="0"/>
      <name val="Aptos Narrow"/>
      <family val="2"/>
      <scheme val="minor"/>
    </font>
    <font>
      <sz val="11"/>
      <color rgb="FFB81178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B81178"/>
      <name val="Gotham"/>
    </font>
    <font>
      <b/>
      <sz val="8"/>
      <color rgb="FFB81178"/>
      <name val="Gotham Book"/>
    </font>
    <font>
      <b/>
      <sz val="14"/>
      <color theme="0"/>
      <name val="Intro Bold Alt"/>
    </font>
    <font>
      <sz val="20"/>
      <color theme="0"/>
      <name val="Intro Bold Alt"/>
    </font>
    <font>
      <sz val="9"/>
      <name val="Gotham"/>
    </font>
    <font>
      <sz val="8"/>
      <name val="Gotham"/>
    </font>
    <font>
      <sz val="14"/>
      <color theme="0"/>
      <name val="Intro Bold Alt"/>
    </font>
    <font>
      <sz val="12"/>
      <color theme="0"/>
      <name val="Intro Bold Alt"/>
    </font>
    <font>
      <sz val="9"/>
      <color theme="0"/>
      <name val="Intro Bold Alt"/>
    </font>
    <font>
      <sz val="8"/>
      <color theme="0"/>
      <name val="Intro Bold Alt"/>
    </font>
    <font>
      <sz val="8"/>
      <color rgb="FFFFFFFF"/>
      <name val="Intro Bold Alt"/>
    </font>
    <font>
      <sz val="8"/>
      <color rgb="FFB81178"/>
      <name val="Gotham"/>
    </font>
    <font>
      <sz val="8"/>
      <color theme="1" tint="0.14999847407452621"/>
      <name val="Gotham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8"/>
      <name val="Gotham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rgb="FF3B3838"/>
      <name val="Gotham"/>
    </font>
    <font>
      <b/>
      <sz val="12"/>
      <color theme="0"/>
      <name val="Intro Bold Alt"/>
    </font>
    <font>
      <sz val="11"/>
      <color theme="1"/>
      <name val="Aptos Narrow"/>
      <family val="2"/>
      <scheme val="minor"/>
    </font>
    <font>
      <sz val="9"/>
      <color rgb="FFFFFFFF"/>
      <name val="Intro Bold Alt"/>
    </font>
    <font>
      <sz val="11"/>
      <color rgb="FF505050"/>
      <name val="Gotham Book"/>
    </font>
    <font>
      <sz val="9"/>
      <color rgb="FF505050"/>
      <name val="Gotham Book"/>
    </font>
    <font>
      <sz val="9"/>
      <color theme="1"/>
      <name val="Gotham"/>
    </font>
    <font>
      <b/>
      <sz val="9"/>
      <color theme="1"/>
      <name val="Gotham"/>
    </font>
    <font>
      <sz val="8"/>
      <color rgb="FF505050"/>
      <name val="Gotham Book"/>
    </font>
  </fonts>
  <fills count="8">
    <fill>
      <patternFill patternType="none"/>
    </fill>
    <fill>
      <patternFill patternType="gray125"/>
    </fill>
    <fill>
      <patternFill patternType="solid">
        <fgColor rgb="FFB81178"/>
        <bgColor indexed="64"/>
      </patternFill>
    </fill>
    <fill>
      <patternFill patternType="solid">
        <fgColor rgb="FFF0BED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FA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B81178"/>
        <bgColor rgb="FF000000"/>
      </patternFill>
    </fill>
  </fills>
  <borders count="1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rgb="FFB81178"/>
      </bottom>
      <diagonal/>
    </border>
    <border>
      <left style="medium">
        <color indexed="64"/>
      </left>
      <right/>
      <top/>
      <bottom style="thin">
        <color rgb="FFB81178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 style="thin">
        <color rgb="FFB81178"/>
      </top>
      <bottom/>
      <diagonal/>
    </border>
    <border>
      <left style="medium">
        <color theme="1"/>
      </left>
      <right style="medium">
        <color indexed="64"/>
      </right>
      <top/>
      <bottom style="thin">
        <color rgb="FFB81178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 style="thin">
        <color rgb="FFB81178"/>
      </bottom>
      <diagonal/>
    </border>
    <border>
      <left style="medium">
        <color indexed="64"/>
      </left>
      <right/>
      <top style="medium">
        <color theme="1"/>
      </top>
      <bottom style="thin">
        <color rgb="FFB81178"/>
      </bottom>
      <diagonal/>
    </border>
    <border>
      <left/>
      <right/>
      <top style="medium">
        <color theme="1"/>
      </top>
      <bottom style="thin">
        <color rgb="FFB81178"/>
      </bottom>
      <diagonal/>
    </border>
    <border>
      <left style="medium">
        <color theme="1"/>
      </left>
      <right/>
      <top style="thin">
        <color rgb="FFB81178"/>
      </top>
      <bottom/>
      <diagonal/>
    </border>
    <border>
      <left style="medium">
        <color theme="1"/>
      </left>
      <right/>
      <top/>
      <bottom/>
      <diagonal/>
    </border>
    <border>
      <left/>
      <right/>
      <top style="medium">
        <color rgb="FFB81178"/>
      </top>
      <bottom style="medium">
        <color indexed="64"/>
      </bottom>
      <diagonal/>
    </border>
    <border>
      <left/>
      <right style="medium">
        <color rgb="FFB81178"/>
      </right>
      <top style="medium">
        <color rgb="FFB81178"/>
      </top>
      <bottom style="medium">
        <color indexed="64"/>
      </bottom>
      <diagonal/>
    </border>
    <border>
      <left style="medium">
        <color rgb="FFB81178"/>
      </left>
      <right style="medium">
        <color indexed="64"/>
      </right>
      <top/>
      <bottom/>
      <diagonal/>
    </border>
    <border>
      <left style="medium">
        <color rgb="FFB81178"/>
      </left>
      <right/>
      <top/>
      <bottom/>
      <diagonal/>
    </border>
    <border>
      <left/>
      <right style="medium">
        <color rgb="FFB81178"/>
      </right>
      <top/>
      <bottom style="thin">
        <color rgb="FFB81178"/>
      </bottom>
      <diagonal/>
    </border>
    <border>
      <left/>
      <right style="medium">
        <color rgb="FFB81178"/>
      </right>
      <top/>
      <bottom style="medium">
        <color theme="1"/>
      </bottom>
      <diagonal/>
    </border>
    <border>
      <left/>
      <right style="medium">
        <color rgb="FFB81178"/>
      </right>
      <top style="medium">
        <color theme="1"/>
      </top>
      <bottom style="thin">
        <color rgb="FFB81178"/>
      </bottom>
      <diagonal/>
    </border>
    <border>
      <left/>
      <right style="medium">
        <color rgb="FFB81178"/>
      </right>
      <top style="medium">
        <color theme="1"/>
      </top>
      <bottom style="thin">
        <color theme="0" tint="-0.14999847407452621"/>
      </bottom>
      <diagonal/>
    </border>
    <border>
      <left style="medium">
        <color rgb="FFB81178"/>
      </left>
      <right/>
      <top/>
      <bottom style="medium">
        <color rgb="FFB81178"/>
      </bottom>
      <diagonal/>
    </border>
    <border>
      <left/>
      <right/>
      <top/>
      <bottom style="medium">
        <color rgb="FFB81178"/>
      </bottom>
      <diagonal/>
    </border>
    <border>
      <left/>
      <right style="medium">
        <color rgb="FFB81178"/>
      </right>
      <top/>
      <bottom style="medium">
        <color rgb="FFB81178"/>
      </bottom>
      <diagonal/>
    </border>
    <border>
      <left style="medium">
        <color indexed="64"/>
      </left>
      <right/>
      <top style="medium">
        <color theme="1"/>
      </top>
      <bottom style="thin">
        <color theme="0" tint="-0.14999847407452621"/>
      </bottom>
      <diagonal/>
    </border>
    <border>
      <left/>
      <right/>
      <top style="medium">
        <color theme="1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rgb="FFB81178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medium">
        <color rgb="FFB81178"/>
      </right>
      <top/>
      <bottom style="thin">
        <color theme="0" tint="-0.14999847407452621"/>
      </bottom>
      <diagonal/>
    </border>
    <border>
      <left style="medium">
        <color indexed="64"/>
      </left>
      <right/>
      <top style="thin">
        <color rgb="FFB81178"/>
      </top>
      <bottom style="thin">
        <color theme="0" tint="-0.14999847407452621"/>
      </bottom>
      <diagonal/>
    </border>
    <border>
      <left/>
      <right/>
      <top style="thin">
        <color rgb="FFB81178"/>
      </top>
      <bottom style="thin">
        <color theme="0" tint="-0.14999847407452621"/>
      </bottom>
      <diagonal/>
    </border>
    <border>
      <left/>
      <right style="medium">
        <color rgb="FFB81178"/>
      </right>
      <top style="thin">
        <color rgb="FFB81178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rgb="FFB81178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medium">
        <color theme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B81178"/>
      </right>
      <top style="thin">
        <color rgb="FFB81178"/>
      </top>
      <bottom/>
      <diagonal/>
    </border>
    <border>
      <left style="thin">
        <color theme="0" tint="-0.14999847407452621"/>
      </left>
      <right style="medium">
        <color rgb="FFB81178"/>
      </right>
      <top/>
      <bottom/>
      <diagonal/>
    </border>
    <border>
      <left style="thin">
        <color theme="0" tint="-0.14999847407452621"/>
      </left>
      <right style="medium">
        <color rgb="FFB81178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B81178"/>
      </right>
      <top style="thin">
        <color theme="0" tint="-0.14999847407452621"/>
      </top>
      <bottom style="thin">
        <color rgb="FFB81178"/>
      </bottom>
      <diagonal/>
    </border>
    <border>
      <left style="thin">
        <color theme="0" tint="-0.14999847407452621"/>
      </left>
      <right style="medium">
        <color rgb="FFB81178"/>
      </right>
      <top style="thin">
        <color rgb="FFB81178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medium">
        <color theme="1"/>
      </top>
      <bottom style="thin">
        <color rgb="FFB81178"/>
      </bottom>
      <diagonal/>
    </border>
    <border>
      <left/>
      <right style="thin">
        <color theme="0" tint="-0.14999847407452621"/>
      </right>
      <top/>
      <bottom style="thin">
        <color rgb="FFB81178"/>
      </bottom>
      <diagonal/>
    </border>
    <border>
      <left style="medium">
        <color rgb="FFB81178"/>
      </left>
      <right/>
      <top style="medium">
        <color rgb="FFB81178"/>
      </top>
      <bottom/>
      <diagonal/>
    </border>
    <border>
      <left style="medium">
        <color rgb="FFB81178"/>
      </left>
      <right style="medium">
        <color rgb="FFB81178"/>
      </right>
      <top style="medium">
        <color rgb="FFB81178"/>
      </top>
      <bottom style="thick">
        <color rgb="FFB81178"/>
      </bottom>
      <diagonal/>
    </border>
    <border>
      <left style="medium">
        <color rgb="FFB81178"/>
      </left>
      <right style="medium">
        <color rgb="FFB81178"/>
      </right>
      <top style="medium">
        <color rgb="FFB81178"/>
      </top>
      <bottom/>
      <diagonal/>
    </border>
    <border>
      <left/>
      <right/>
      <top style="medium">
        <color rgb="FFB81178"/>
      </top>
      <bottom/>
      <diagonal/>
    </border>
    <border>
      <left/>
      <right style="medium">
        <color rgb="FFB81178"/>
      </right>
      <top style="medium">
        <color rgb="FFB81178"/>
      </top>
      <bottom/>
      <diagonal/>
    </border>
    <border>
      <left style="medium">
        <color rgb="FFB81178"/>
      </left>
      <right style="thin">
        <color rgb="FFB81178"/>
      </right>
      <top/>
      <bottom style="thin">
        <color rgb="FFB81178"/>
      </bottom>
      <diagonal/>
    </border>
    <border>
      <left/>
      <right style="medium">
        <color rgb="FFB81178"/>
      </right>
      <top/>
      <bottom/>
      <diagonal/>
    </border>
    <border>
      <left style="medium">
        <color rgb="FFB81178"/>
      </left>
      <right style="medium">
        <color rgb="FFB81178"/>
      </right>
      <top/>
      <bottom/>
      <diagonal/>
    </border>
    <border>
      <left style="medium">
        <color rgb="FFB81178"/>
      </left>
      <right style="thin">
        <color rgb="FFB81178"/>
      </right>
      <top style="thin">
        <color rgb="FFB81178"/>
      </top>
      <bottom style="thin">
        <color rgb="FFB81178"/>
      </bottom>
      <diagonal/>
    </border>
    <border>
      <left style="thin">
        <color rgb="FFB81178"/>
      </left>
      <right/>
      <top/>
      <bottom/>
      <diagonal/>
    </border>
    <border>
      <left style="medium">
        <color rgb="FFB81178"/>
      </left>
      <right style="medium">
        <color rgb="FFB81178"/>
      </right>
      <top/>
      <bottom style="thin">
        <color rgb="FFB81178"/>
      </bottom>
      <diagonal/>
    </border>
    <border>
      <left style="medium">
        <color rgb="FFB81178"/>
      </left>
      <right style="thin">
        <color rgb="FFB81178"/>
      </right>
      <top style="thin">
        <color rgb="FFB81178"/>
      </top>
      <bottom style="medium">
        <color rgb="FFB81178"/>
      </bottom>
      <diagonal/>
    </border>
    <border>
      <left style="medium">
        <color rgb="FFB81178"/>
      </left>
      <right style="thin">
        <color rgb="FFB81178"/>
      </right>
      <top style="medium">
        <color rgb="FFB81178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medium">
        <color rgb="FFB81178"/>
      </top>
      <bottom/>
      <diagonal/>
    </border>
    <border>
      <left style="medium">
        <color rgb="FFB81178"/>
      </left>
      <right style="medium">
        <color rgb="FFB81178"/>
      </right>
      <top/>
      <bottom style="medium">
        <color rgb="FFB81178"/>
      </bottom>
      <diagonal/>
    </border>
    <border>
      <left style="medium">
        <color rgb="FFB81178"/>
      </left>
      <right style="thin">
        <color rgb="FFB81178"/>
      </right>
      <top style="medium">
        <color rgb="FFB81178"/>
      </top>
      <bottom style="thin">
        <color rgb="FFB81178"/>
      </bottom>
      <diagonal/>
    </border>
    <border>
      <left style="medium">
        <color rgb="FFB81178"/>
      </left>
      <right style="thin">
        <color rgb="FFB81178"/>
      </right>
      <top/>
      <bottom style="medium">
        <color rgb="FFB81178"/>
      </bottom>
      <diagonal/>
    </border>
    <border>
      <left/>
      <right/>
      <top style="medium">
        <color rgb="FFB81178"/>
      </top>
      <bottom style="thick">
        <color rgb="FFB81178"/>
      </bottom>
      <diagonal/>
    </border>
    <border>
      <left style="medium">
        <color rgb="FFB81178"/>
      </left>
      <right/>
      <top style="medium">
        <color rgb="FFB81178"/>
      </top>
      <bottom style="thick">
        <color rgb="FFB81178"/>
      </bottom>
      <diagonal/>
    </border>
    <border>
      <left/>
      <right style="thick">
        <color rgb="FFB81178"/>
      </right>
      <top style="medium">
        <color rgb="FFB81178"/>
      </top>
      <bottom style="thick">
        <color rgb="FFB81178"/>
      </bottom>
      <diagonal/>
    </border>
    <border>
      <left style="thick">
        <color rgb="FFB81178"/>
      </left>
      <right/>
      <top style="medium">
        <color rgb="FFB81178"/>
      </top>
      <bottom style="thick">
        <color rgb="FFB81178"/>
      </bottom>
      <diagonal/>
    </border>
    <border>
      <left/>
      <right style="medium">
        <color rgb="FFB81178"/>
      </right>
      <top style="medium">
        <color rgb="FFB81178"/>
      </top>
      <bottom style="thick">
        <color rgb="FFB81178"/>
      </bottom>
      <diagonal/>
    </border>
    <border>
      <left style="medium">
        <color rgb="FFB81178"/>
      </left>
      <right/>
      <top style="thick">
        <color rgb="FFB81178"/>
      </top>
      <bottom style="thin">
        <color rgb="FFB81178"/>
      </bottom>
      <diagonal/>
    </border>
    <border>
      <left style="thin">
        <color theme="0" tint="-0.14999847407452621"/>
      </left>
      <right/>
      <top style="medium">
        <color rgb="FFB81178"/>
      </top>
      <bottom/>
      <diagonal/>
    </border>
    <border>
      <left style="medium">
        <color rgb="FFB81178"/>
      </left>
      <right/>
      <top style="thin">
        <color rgb="FFB81178"/>
      </top>
      <bottom style="thin">
        <color rgb="FFB81178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medium">
        <color rgb="FFB81178"/>
      </bottom>
      <diagonal/>
    </border>
    <border>
      <left style="medium">
        <color rgb="FFB81178"/>
      </left>
      <right style="medium">
        <color theme="1"/>
      </right>
      <top style="medium">
        <color indexed="64"/>
      </top>
      <bottom/>
      <diagonal/>
    </border>
    <border>
      <left style="medium">
        <color rgb="FFB81178"/>
      </left>
      <right style="medium">
        <color theme="1"/>
      </right>
      <top/>
      <bottom/>
      <diagonal/>
    </border>
    <border>
      <left style="medium">
        <color indexed="64"/>
      </left>
      <right/>
      <top style="thin">
        <color theme="0" tint="-0.14999847407452621"/>
      </top>
      <bottom style="thin">
        <color rgb="FFB81178"/>
      </bottom>
      <diagonal/>
    </border>
    <border>
      <left/>
      <right/>
      <top style="thin">
        <color theme="0" tint="-0.14999847407452621"/>
      </top>
      <bottom style="thin">
        <color rgb="FFB81178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rgb="FFB81178"/>
      </bottom>
      <diagonal/>
    </border>
    <border>
      <left/>
      <right style="medium">
        <color rgb="FFB81178"/>
      </right>
      <top style="thin">
        <color theme="0" tint="-0.14999847407452621"/>
      </top>
      <bottom style="thin">
        <color rgb="FFB81178"/>
      </bottom>
      <diagonal/>
    </border>
    <border>
      <left style="thin">
        <color theme="0" tint="-0.14999847407452621"/>
      </left>
      <right style="medium">
        <color rgb="FFB81178"/>
      </right>
      <top/>
      <bottom style="thin">
        <color rgb="FFB81178"/>
      </bottom>
      <diagonal/>
    </border>
    <border>
      <left style="medium">
        <color indexed="64"/>
      </left>
      <right/>
      <top style="thin">
        <color rgb="FFB81178"/>
      </top>
      <bottom style="thin">
        <color theme="0" tint="-0.249977111117893"/>
      </bottom>
      <diagonal/>
    </border>
    <border>
      <left/>
      <right/>
      <top style="thin">
        <color rgb="FFB81178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rgb="FFB81178"/>
      </right>
      <top style="thin">
        <color rgb="FFB81178"/>
      </top>
      <bottom/>
      <diagonal/>
    </border>
    <border>
      <left style="thin">
        <color theme="0" tint="-0.249977111117893"/>
      </left>
      <right style="medium">
        <color rgb="FFB81178"/>
      </right>
      <top/>
      <bottom/>
      <diagonal/>
    </border>
    <border>
      <left style="thin">
        <color theme="0" tint="-0.249977111117893"/>
      </left>
      <right style="medium">
        <color rgb="FFB81178"/>
      </right>
      <top/>
      <bottom style="medium">
        <color theme="1"/>
      </bottom>
      <diagonal/>
    </border>
    <border>
      <left/>
      <right/>
      <top style="thin">
        <color theme="0" tint="-0.249977111117893"/>
      </top>
      <bottom style="medium">
        <color theme="1"/>
      </bottom>
      <diagonal/>
    </border>
    <border>
      <left style="medium">
        <color indexed="64"/>
      </left>
      <right/>
      <top style="thin">
        <color theme="0" tint="-0.249977111117893"/>
      </top>
      <bottom style="medium">
        <color theme="1"/>
      </bottom>
      <diagonal/>
    </border>
    <border>
      <left style="medium">
        <color indexed="64"/>
      </left>
      <right/>
      <top style="thin">
        <color rgb="FFB81178"/>
      </top>
      <bottom style="thin">
        <color theme="2" tint="-9.9978637043366805E-2"/>
      </bottom>
      <diagonal/>
    </border>
    <border>
      <left/>
      <right/>
      <top style="thin">
        <color rgb="FFB8117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rgb="FFB81178"/>
      </right>
      <top style="thin">
        <color rgb="FFB81178"/>
      </top>
      <bottom/>
      <diagonal/>
    </border>
    <border>
      <left style="medium">
        <color theme="1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rgb="FFB81178"/>
      </right>
      <top/>
      <bottom/>
      <diagonal/>
    </border>
    <border>
      <left style="medium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medium">
        <color rgb="FFB81178"/>
      </right>
      <top/>
      <bottom style="thin">
        <color rgb="FFB81178"/>
      </bottom>
      <diagonal/>
    </border>
    <border>
      <left style="medium">
        <color rgb="FFB81178"/>
      </left>
      <right style="medium">
        <color rgb="FFB81178"/>
      </right>
      <top style="thin">
        <color rgb="FFB81178"/>
      </top>
      <bottom/>
      <diagonal/>
    </border>
    <border>
      <left/>
      <right style="thin">
        <color theme="0" tint="-0.14999847407452621"/>
      </right>
      <top style="thin">
        <color rgb="FFB81178"/>
      </top>
      <bottom/>
      <diagonal/>
    </border>
    <border>
      <left style="medium">
        <color indexed="64"/>
      </left>
      <right/>
      <top style="thin">
        <color rgb="FFB81178"/>
      </top>
      <bottom/>
      <diagonal/>
    </border>
    <border>
      <left/>
      <right/>
      <top style="thin">
        <color rgb="FFB81178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rgb="FFB81178"/>
      </left>
      <right style="medium">
        <color rgb="FFB81178"/>
      </right>
      <top style="medium">
        <color rgb="FFB81178"/>
      </top>
      <bottom style="medium">
        <color rgb="FFB81178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medium">
        <color indexed="64"/>
      </top>
      <bottom style="thin">
        <color theme="0" tint="-0.14999847407452621"/>
      </bottom>
      <diagonal/>
    </border>
    <border>
      <left/>
      <right style="medium">
        <color rgb="FFB81178"/>
      </right>
      <top style="thin">
        <color rgb="FFB81178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B81178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rgb="FFB81178"/>
      </left>
      <right style="medium">
        <color theme="1"/>
      </right>
      <top/>
      <bottom style="thin">
        <color rgb="FFB81178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14999847407452621"/>
      </left>
      <right style="medium">
        <color rgb="FFB81178"/>
      </right>
      <top/>
      <bottom style="medium">
        <color theme="1"/>
      </bottom>
      <diagonal/>
    </border>
    <border>
      <left/>
      <right style="thin">
        <color theme="0" tint="-0.14999847407452621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rgb="FFB81178"/>
      </bottom>
      <diagonal/>
    </border>
    <border>
      <left/>
      <right style="thin">
        <color theme="0" tint="-0.14999847407452621"/>
      </right>
      <top/>
      <bottom style="medium">
        <color rgb="FFB81178"/>
      </bottom>
      <diagonal/>
    </border>
    <border>
      <left style="thin">
        <color theme="0" tint="-0.14999847407452621"/>
      </left>
      <right style="medium">
        <color rgb="FFB81178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rgb="FFB81178"/>
      </right>
      <top style="medium">
        <color indexed="64"/>
      </top>
      <bottom style="medium">
        <color indexed="64"/>
      </bottom>
      <diagonal/>
    </border>
    <border>
      <left style="thin">
        <color rgb="FFB81178"/>
      </left>
      <right style="thin">
        <color rgb="FFB81178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81178"/>
      </right>
      <top style="medium">
        <color indexed="64"/>
      </top>
      <bottom style="medium">
        <color indexed="64"/>
      </bottom>
      <diagonal/>
    </border>
    <border>
      <left style="thin">
        <color rgb="FFB8117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14999847407452621"/>
      </right>
      <top style="medium">
        <color indexed="64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14999847407452621"/>
      </bottom>
      <diagonal/>
    </border>
    <border>
      <left/>
      <right/>
      <top style="medium">
        <color indexed="64"/>
      </top>
      <bottom style="thin">
        <color theme="0" tint="-0.1499984740745262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rgb="FFB81178"/>
      </top>
      <bottom style="thin">
        <color theme="0" tint="-0.14999847407452621"/>
      </bottom>
      <diagonal/>
    </border>
    <border>
      <left/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9" fontId="26" fillId="0" borderId="0" applyFont="0" applyFill="0" applyBorder="0" applyAlignment="0" applyProtection="0"/>
  </cellStyleXfs>
  <cellXfs count="4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4" borderId="0" xfId="0" applyFill="1"/>
    <xf numFmtId="0" fontId="4" fillId="2" borderId="17" xfId="0" applyFont="1" applyFill="1" applyBorder="1" applyAlignment="1">
      <alignment vertical="center"/>
    </xf>
    <xf numFmtId="10" fontId="8" fillId="2" borderId="15" xfId="0" applyNumberFormat="1" applyFont="1" applyFill="1" applyBorder="1" applyAlignment="1">
      <alignment horizontal="left" vertical="center"/>
    </xf>
    <xf numFmtId="0" fontId="0" fillId="5" borderId="0" xfId="0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0" fontId="0" fillId="5" borderId="0" xfId="0" applyNumberFormat="1" applyFill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9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0" fontId="2" fillId="5" borderId="0" xfId="0" applyFont="1" applyFill="1" applyAlignment="1">
      <alignment vertical="center"/>
    </xf>
    <xf numFmtId="0" fontId="2" fillId="5" borderId="0" xfId="0" applyFont="1" applyFill="1" applyAlignment="1">
      <alignment horizontal="center" vertical="center"/>
    </xf>
    <xf numFmtId="10" fontId="2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2" fillId="2" borderId="49" xfId="0" applyFont="1" applyFill="1" applyBorder="1" applyAlignment="1">
      <alignment vertical="center"/>
    </xf>
    <xf numFmtId="0" fontId="13" fillId="2" borderId="50" xfId="0" applyFont="1" applyFill="1" applyBorder="1" applyAlignment="1">
      <alignment vertical="center"/>
    </xf>
    <xf numFmtId="0" fontId="13" fillId="2" borderId="51" xfId="0" applyFont="1" applyFill="1" applyBorder="1" applyAlignment="1">
      <alignment vertical="center"/>
    </xf>
    <xf numFmtId="0" fontId="0" fillId="2" borderId="51" xfId="0" applyFill="1" applyBorder="1"/>
    <xf numFmtId="0" fontId="12" fillId="2" borderId="51" xfId="0" applyFont="1" applyFill="1" applyBorder="1" applyAlignment="1">
      <alignment horizontal="center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50" xfId="0" applyFont="1" applyFill="1" applyBorder="1" applyAlignment="1">
      <alignment horizontal="right" vertical="center"/>
    </xf>
    <xf numFmtId="10" fontId="12" fillId="2" borderId="52" xfId="0" applyNumberFormat="1" applyFont="1" applyFill="1" applyBorder="1" applyAlignment="1">
      <alignment horizontal="left" vertical="center"/>
    </xf>
    <xf numFmtId="0" fontId="0" fillId="6" borderId="0" xfId="0" applyFill="1"/>
    <xf numFmtId="0" fontId="0" fillId="5" borderId="0" xfId="0" applyFill="1" applyAlignment="1">
      <alignment horizontal="left" vertical="center"/>
    </xf>
    <xf numFmtId="0" fontId="14" fillId="2" borderId="50" xfId="0" applyFont="1" applyFill="1" applyBorder="1" applyAlignment="1">
      <alignment horizontal="left" vertical="center"/>
    </xf>
    <xf numFmtId="0" fontId="14" fillId="2" borderId="52" xfId="0" applyFont="1" applyFill="1" applyBorder="1" applyAlignment="1">
      <alignment horizontal="left" vertical="center"/>
    </xf>
    <xf numFmtId="0" fontId="14" fillId="2" borderId="52" xfId="0" applyFont="1" applyFill="1" applyBorder="1" applyAlignment="1">
      <alignment horizontal="left" vertical="center" wrapText="1"/>
    </xf>
    <xf numFmtId="0" fontId="15" fillId="2" borderId="52" xfId="0" applyFont="1" applyFill="1" applyBorder="1" applyAlignment="1">
      <alignment horizontal="left" vertical="center" wrapText="1"/>
    </xf>
    <xf numFmtId="0" fontId="16" fillId="7" borderId="52" xfId="0" applyFont="1" applyFill="1" applyBorder="1" applyAlignment="1">
      <alignment horizontal="left" vertical="center" wrapText="1"/>
    </xf>
    <xf numFmtId="0" fontId="15" fillId="2" borderId="52" xfId="0" applyFont="1" applyFill="1" applyBorder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5" borderId="0" xfId="0" applyFill="1" applyAlignment="1">
      <alignment horizontal="left"/>
    </xf>
    <xf numFmtId="0" fontId="17" fillId="3" borderId="53" xfId="0" applyFont="1" applyFill="1" applyBorder="1" applyAlignment="1">
      <alignment vertical="center" wrapText="1"/>
    </xf>
    <xf numFmtId="0" fontId="17" fillId="3" borderId="56" xfId="0" applyFont="1" applyFill="1" applyBorder="1" applyAlignment="1">
      <alignment vertical="center" wrapText="1"/>
    </xf>
    <xf numFmtId="0" fontId="17" fillId="3" borderId="59" xfId="0" applyFont="1" applyFill="1" applyBorder="1" applyAlignment="1">
      <alignment vertical="center" wrapText="1"/>
    </xf>
    <xf numFmtId="0" fontId="18" fillId="0" borderId="25" xfId="0" applyFont="1" applyBorder="1" applyAlignment="1">
      <alignment horizontal="left" vertical="center" wrapText="1"/>
    </xf>
    <xf numFmtId="0" fontId="17" fillId="3" borderId="60" xfId="0" applyFont="1" applyFill="1" applyBorder="1" applyAlignment="1">
      <alignment vertical="center" wrapText="1"/>
    </xf>
    <xf numFmtId="0" fontId="19" fillId="5" borderId="0" xfId="1" applyFill="1"/>
    <xf numFmtId="0" fontId="0" fillId="5" borderId="24" xfId="0" applyFill="1" applyBorder="1"/>
    <xf numFmtId="0" fontId="17" fillId="3" borderId="63" xfId="0" applyFont="1" applyFill="1" applyBorder="1" applyAlignment="1">
      <alignment vertical="center" wrapText="1"/>
    </xf>
    <xf numFmtId="0" fontId="17" fillId="3" borderId="64" xfId="0" applyFont="1" applyFill="1" applyBorder="1" applyAlignment="1">
      <alignment vertical="center" wrapText="1"/>
    </xf>
    <xf numFmtId="0" fontId="20" fillId="5" borderId="51" xfId="0" applyFont="1" applyFill="1" applyBorder="1"/>
    <xf numFmtId="0" fontId="21" fillId="5" borderId="51" xfId="0" applyFont="1" applyFill="1" applyBorder="1"/>
    <xf numFmtId="0" fontId="20" fillId="5" borderId="0" xfId="0" applyFont="1" applyFill="1"/>
    <xf numFmtId="0" fontId="0" fillId="2" borderId="65" xfId="0" applyFill="1" applyBorder="1"/>
    <xf numFmtId="0" fontId="13" fillId="2" borderId="49" xfId="0" applyFont="1" applyFill="1" applyBorder="1" applyAlignment="1">
      <alignment vertical="center"/>
    </xf>
    <xf numFmtId="10" fontId="13" fillId="2" borderId="65" xfId="0" applyNumberFormat="1" applyFont="1" applyFill="1" applyBorder="1" applyAlignment="1">
      <alignment horizontal="left" vertical="center"/>
    </xf>
    <xf numFmtId="0" fontId="13" fillId="2" borderId="65" xfId="0" applyFont="1" applyFill="1" applyBorder="1" applyAlignment="1">
      <alignment vertical="center"/>
    </xf>
    <xf numFmtId="0" fontId="0" fillId="2" borderId="67" xfId="0" applyFill="1" applyBorder="1"/>
    <xf numFmtId="0" fontId="14" fillId="2" borderId="49" xfId="0" applyFont="1" applyFill="1" applyBorder="1" applyAlignment="1">
      <alignment vertical="center"/>
    </xf>
    <xf numFmtId="0" fontId="14" fillId="2" borderId="52" xfId="0" applyFont="1" applyFill="1" applyBorder="1" applyAlignment="1">
      <alignment vertical="center"/>
    </xf>
    <xf numFmtId="0" fontId="14" fillId="2" borderId="52" xfId="0" applyFont="1" applyFill="1" applyBorder="1" applyAlignment="1">
      <alignment vertical="center" wrapText="1"/>
    </xf>
    <xf numFmtId="0" fontId="17" fillId="3" borderId="70" xfId="0" applyFont="1" applyFill="1" applyBorder="1" applyAlignment="1">
      <alignment vertical="center" wrapText="1"/>
    </xf>
    <xf numFmtId="10" fontId="24" fillId="0" borderId="48" xfId="0" applyNumberFormat="1" applyFont="1" applyBorder="1" applyAlignment="1">
      <alignment horizontal="left" vertical="center" wrapText="1"/>
    </xf>
    <xf numFmtId="0" fontId="11" fillId="0" borderId="51" xfId="0" applyFont="1" applyBorder="1" applyAlignment="1">
      <alignment horizontal="left" vertical="center" wrapText="1"/>
    </xf>
    <xf numFmtId="10" fontId="24" fillId="0" borderId="71" xfId="0" applyNumberFormat="1" applyFont="1" applyBorder="1" applyAlignment="1">
      <alignment horizontal="left" vertical="center" wrapText="1"/>
    </xf>
    <xf numFmtId="0" fontId="24" fillId="0" borderId="51" xfId="0" applyFont="1" applyBorder="1" applyAlignment="1">
      <alignment horizontal="left" vertical="center" wrapText="1"/>
    </xf>
    <xf numFmtId="10" fontId="24" fillId="0" borderId="51" xfId="0" applyNumberFormat="1" applyFont="1" applyBorder="1" applyAlignment="1">
      <alignment horizontal="left" vertical="center" wrapText="1"/>
    </xf>
    <xf numFmtId="6" fontId="24" fillId="0" borderId="51" xfId="0" applyNumberFormat="1" applyFont="1" applyBorder="1" applyAlignment="1">
      <alignment horizontal="left" vertical="center" wrapText="1"/>
    </xf>
    <xf numFmtId="9" fontId="24" fillId="0" borderId="51" xfId="0" applyNumberFormat="1" applyFont="1" applyBorder="1" applyAlignment="1">
      <alignment horizontal="left" vertical="center" wrapText="1"/>
    </xf>
    <xf numFmtId="0" fontId="24" fillId="0" borderId="52" xfId="0" applyFont="1" applyBorder="1" applyAlignment="1">
      <alignment horizontal="left" vertical="center" wrapText="1"/>
    </xf>
    <xf numFmtId="0" fontId="17" fillId="3" borderId="72" xfId="0" applyFont="1" applyFill="1" applyBorder="1" applyAlignment="1">
      <alignment vertical="center" wrapText="1"/>
    </xf>
    <xf numFmtId="10" fontId="24" fillId="0" borderId="18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0" fontId="24" fillId="0" borderId="0" xfId="0" applyNumberFormat="1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10" fontId="24" fillId="0" borderId="73" xfId="0" applyNumberFormat="1" applyFont="1" applyBorder="1" applyAlignment="1">
      <alignment horizontal="left" vertical="center" wrapText="1"/>
    </xf>
    <xf numFmtId="6" fontId="24" fillId="0" borderId="0" xfId="0" applyNumberFormat="1" applyFont="1" applyAlignment="1">
      <alignment horizontal="left" vertical="center" wrapText="1"/>
    </xf>
    <xf numFmtId="9" fontId="24" fillId="0" borderId="0" xfId="0" applyNumberFormat="1" applyFont="1" applyAlignment="1">
      <alignment horizontal="left" vertical="center" wrapText="1"/>
    </xf>
    <xf numFmtId="0" fontId="24" fillId="0" borderId="54" xfId="0" applyFont="1" applyBorder="1" applyAlignment="1">
      <alignment horizontal="left" vertical="center" wrapText="1"/>
    </xf>
    <xf numFmtId="0" fontId="17" fillId="3" borderId="23" xfId="0" applyFont="1" applyFill="1" applyBorder="1" applyAlignment="1">
      <alignment vertical="center" wrapText="1"/>
    </xf>
    <xf numFmtId="10" fontId="24" fillId="0" borderId="23" xfId="0" applyNumberFormat="1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10" fontId="24" fillId="0" borderId="74" xfId="0" applyNumberFormat="1" applyFont="1" applyBorder="1" applyAlignment="1">
      <alignment horizontal="left" vertical="center" wrapText="1"/>
    </xf>
    <xf numFmtId="0" fontId="24" fillId="0" borderId="24" xfId="0" applyFont="1" applyBorder="1" applyAlignment="1">
      <alignment horizontal="left" vertical="center" wrapText="1"/>
    </xf>
    <xf numFmtId="10" fontId="24" fillId="0" borderId="24" xfId="0" applyNumberFormat="1" applyFont="1" applyBorder="1" applyAlignment="1">
      <alignment horizontal="left" vertical="center" wrapText="1"/>
    </xf>
    <xf numFmtId="9" fontId="24" fillId="0" borderId="24" xfId="0" applyNumberFormat="1" applyFont="1" applyBorder="1" applyAlignment="1">
      <alignment horizontal="left" vertical="center" wrapText="1"/>
    </xf>
    <xf numFmtId="0" fontId="24" fillId="0" borderId="25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14" fontId="18" fillId="0" borderId="0" xfId="0" applyNumberFormat="1" applyFont="1" applyAlignment="1">
      <alignment horizontal="left" vertical="center" wrapText="1"/>
    </xf>
    <xf numFmtId="10" fontId="18" fillId="0" borderId="0" xfId="0" applyNumberFormat="1" applyFont="1" applyAlignment="1">
      <alignment horizontal="left" vertical="center" wrapText="1"/>
    </xf>
    <xf numFmtId="6" fontId="18" fillId="0" borderId="0" xfId="0" applyNumberFormat="1" applyFont="1" applyAlignment="1">
      <alignment horizontal="left" vertical="center" wrapText="1"/>
    </xf>
    <xf numFmtId="9" fontId="18" fillId="0" borderId="0" xfId="0" applyNumberFormat="1" applyFont="1" applyAlignment="1">
      <alignment horizontal="left" vertical="center" wrapText="1"/>
    </xf>
    <xf numFmtId="0" fontId="18" fillId="0" borderId="54" xfId="0" applyFont="1" applyBorder="1" applyAlignment="1">
      <alignment horizontal="left" vertical="center"/>
    </xf>
    <xf numFmtId="0" fontId="18" fillId="0" borderId="57" xfId="0" applyFont="1" applyBorder="1" applyAlignment="1">
      <alignment horizontal="left" vertical="center" wrapText="1"/>
    </xf>
    <xf numFmtId="14" fontId="18" fillId="0" borderId="54" xfId="0" applyNumberFormat="1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14" fontId="18" fillId="0" borderId="24" xfId="0" applyNumberFormat="1" applyFont="1" applyBorder="1" applyAlignment="1">
      <alignment horizontal="left" vertical="center" wrapText="1"/>
    </xf>
    <xf numFmtId="10" fontId="18" fillId="0" borderId="24" xfId="0" applyNumberFormat="1" applyFont="1" applyBorder="1" applyAlignment="1">
      <alignment horizontal="left" vertical="center" wrapText="1"/>
    </xf>
    <xf numFmtId="6" fontId="18" fillId="0" borderId="24" xfId="0" applyNumberFormat="1" applyFont="1" applyBorder="1" applyAlignment="1">
      <alignment horizontal="left" vertical="center" wrapText="1"/>
    </xf>
    <xf numFmtId="9" fontId="18" fillId="0" borderId="24" xfId="0" applyNumberFormat="1" applyFont="1" applyBorder="1" applyAlignment="1">
      <alignment horizontal="left" vertical="center" wrapText="1"/>
    </xf>
    <xf numFmtId="0" fontId="18" fillId="0" borderId="51" xfId="0" applyFont="1" applyBorder="1" applyAlignment="1">
      <alignment horizontal="left" vertical="center" wrapText="1"/>
    </xf>
    <xf numFmtId="14" fontId="18" fillId="0" borderId="51" xfId="0" applyNumberFormat="1" applyFont="1" applyBorder="1" applyAlignment="1">
      <alignment horizontal="left" vertical="center" wrapText="1"/>
    </xf>
    <xf numFmtId="10" fontId="18" fillId="0" borderId="51" xfId="0" applyNumberFormat="1" applyFont="1" applyBorder="1" applyAlignment="1">
      <alignment horizontal="left" vertical="center" wrapText="1"/>
    </xf>
    <xf numFmtId="6" fontId="18" fillId="0" borderId="51" xfId="0" applyNumberFormat="1" applyFont="1" applyBorder="1" applyAlignment="1">
      <alignment horizontal="left" vertical="center" wrapText="1"/>
    </xf>
    <xf numFmtId="9" fontId="18" fillId="0" borderId="51" xfId="0" applyNumberFormat="1" applyFont="1" applyBorder="1" applyAlignment="1">
      <alignment horizontal="left" vertical="center" wrapText="1"/>
    </xf>
    <xf numFmtId="6" fontId="18" fillId="0" borderId="61" xfId="0" applyNumberFormat="1" applyFont="1" applyBorder="1" applyAlignment="1">
      <alignment horizontal="left" vertical="center" wrapText="1"/>
    </xf>
    <xf numFmtId="1" fontId="18" fillId="0" borderId="0" xfId="0" applyNumberFormat="1" applyFont="1" applyAlignment="1">
      <alignment horizontal="left" vertical="center" wrapText="1"/>
    </xf>
    <xf numFmtId="0" fontId="18" fillId="0" borderId="25" xfId="0" applyFont="1" applyBorder="1" applyAlignment="1">
      <alignment horizontal="left" vertical="center"/>
    </xf>
    <xf numFmtId="10" fontId="11" fillId="0" borderId="24" xfId="0" applyNumberFormat="1" applyFont="1" applyBorder="1" applyAlignment="1">
      <alignment horizontal="left" vertical="center" wrapText="1"/>
    </xf>
    <xf numFmtId="0" fontId="18" fillId="0" borderId="54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10" fontId="10" fillId="0" borderId="29" xfId="0" applyNumberFormat="1" applyFont="1" applyBorder="1" applyAlignment="1">
      <alignment horizontal="center" vertical="center"/>
    </xf>
    <xf numFmtId="10" fontId="10" fillId="0" borderId="35" xfId="0" applyNumberFormat="1" applyFont="1" applyBorder="1" applyAlignment="1">
      <alignment horizontal="center" vertical="center"/>
    </xf>
    <xf numFmtId="10" fontId="10" fillId="0" borderId="27" xfId="0" applyNumberFormat="1" applyFont="1" applyBorder="1" applyAlignment="1">
      <alignment horizontal="center" vertical="center"/>
    </xf>
    <xf numFmtId="10" fontId="10" fillId="0" borderId="2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164" fontId="10" fillId="0" borderId="27" xfId="0" applyNumberFormat="1" applyFont="1" applyBorder="1" applyAlignment="1">
      <alignment horizontal="center" vertical="center"/>
    </xf>
    <xf numFmtId="9" fontId="10" fillId="0" borderId="27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center"/>
    </xf>
    <xf numFmtId="0" fontId="10" fillId="0" borderId="44" xfId="0" applyFont="1" applyBorder="1" applyAlignment="1">
      <alignment horizontal="left" vertical="center" wrapText="1"/>
    </xf>
    <xf numFmtId="164" fontId="10" fillId="0" borderId="35" xfId="0" applyNumberFormat="1" applyFont="1" applyBorder="1" applyAlignment="1">
      <alignment horizontal="center" vertical="center"/>
    </xf>
    <xf numFmtId="9" fontId="10" fillId="0" borderId="35" xfId="0" applyNumberFormat="1" applyFont="1" applyBorder="1" applyAlignment="1">
      <alignment horizontal="center" vertical="center"/>
    </xf>
    <xf numFmtId="164" fontId="10" fillId="0" borderId="29" xfId="0" applyNumberFormat="1" applyFont="1" applyBorder="1" applyAlignment="1">
      <alignment horizontal="center" vertical="center"/>
    </xf>
    <xf numFmtId="9" fontId="10" fillId="0" borderId="29" xfId="0" applyNumberFormat="1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10" fontId="10" fillId="0" borderId="12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9" fontId="10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center" vertical="center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/>
    </xf>
    <xf numFmtId="10" fontId="10" fillId="0" borderId="78" xfId="0" applyNumberFormat="1" applyFont="1" applyBorder="1" applyAlignment="1">
      <alignment horizontal="center" vertical="center"/>
    </xf>
    <xf numFmtId="164" fontId="10" fillId="0" borderId="78" xfId="0" applyNumberFormat="1" applyFont="1" applyBorder="1" applyAlignment="1">
      <alignment horizontal="center" vertical="center"/>
    </xf>
    <xf numFmtId="9" fontId="10" fillId="0" borderId="78" xfId="0" applyNumberFormat="1" applyFont="1" applyBorder="1" applyAlignment="1">
      <alignment horizontal="center" vertical="center"/>
    </xf>
    <xf numFmtId="0" fontId="10" fillId="0" borderId="8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25" fillId="2" borderId="48" xfId="0" applyFont="1" applyFill="1" applyBorder="1" applyAlignment="1">
      <alignment horizontal="right" vertical="center"/>
    </xf>
    <xf numFmtId="0" fontId="27" fillId="2" borderId="104" xfId="0" applyFont="1" applyFill="1" applyBorder="1" applyAlignment="1">
      <alignment horizontal="center" vertical="center" wrapText="1" readingOrder="1"/>
    </xf>
    <xf numFmtId="0" fontId="28" fillId="0" borderId="0" xfId="0" applyFont="1" applyAlignment="1">
      <alignment horizontal="center" vertical="center"/>
    </xf>
    <xf numFmtId="0" fontId="29" fillId="0" borderId="0" xfId="0" quotePrefix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9" fontId="29" fillId="0" borderId="0" xfId="2" applyFont="1" applyAlignment="1">
      <alignment horizontal="center" vertical="center"/>
    </xf>
    <xf numFmtId="10" fontId="29" fillId="0" borderId="0" xfId="2" applyNumberFormat="1" applyFont="1" applyAlignment="1">
      <alignment horizontal="center" vertical="center"/>
    </xf>
    <xf numFmtId="164" fontId="29" fillId="0" borderId="0" xfId="2" applyNumberFormat="1" applyFont="1" applyAlignment="1">
      <alignment horizontal="center" vertical="center"/>
    </xf>
    <xf numFmtId="0" fontId="3" fillId="2" borderId="103" xfId="0" applyFont="1" applyFill="1" applyBorder="1" applyAlignment="1">
      <alignment horizontal="center" vertical="center" textRotation="90"/>
    </xf>
    <xf numFmtId="0" fontId="0" fillId="5" borderId="51" xfId="0" applyFill="1" applyBorder="1" applyAlignment="1">
      <alignment horizontal="center" vertical="center"/>
    </xf>
    <xf numFmtId="0" fontId="1" fillId="5" borderId="51" xfId="0" applyFont="1" applyFill="1" applyBorder="1" applyAlignment="1">
      <alignment horizontal="center" vertical="center"/>
    </xf>
    <xf numFmtId="0" fontId="10" fillId="0" borderId="108" xfId="0" applyFont="1" applyBorder="1" applyAlignment="1">
      <alignment horizontal="center" vertical="center" wrapText="1"/>
    </xf>
    <xf numFmtId="0" fontId="10" fillId="0" borderId="108" xfId="0" applyFont="1" applyBorder="1" applyAlignment="1">
      <alignment horizontal="center" vertical="center"/>
    </xf>
    <xf numFmtId="0" fontId="30" fillId="0" borderId="114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0" fontId="30" fillId="0" borderId="0" xfId="0" applyNumberFormat="1" applyFont="1" applyAlignment="1">
      <alignment horizontal="center" vertical="center"/>
    </xf>
    <xf numFmtId="164" fontId="30" fillId="0" borderId="0" xfId="0" applyNumberFormat="1" applyFont="1" applyAlignment="1">
      <alignment horizontal="center" vertical="center"/>
    </xf>
    <xf numFmtId="9" fontId="30" fillId="0" borderId="0" xfId="0" applyNumberFormat="1" applyFont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 wrapText="1"/>
    </xf>
    <xf numFmtId="0" fontId="30" fillId="0" borderId="101" xfId="0" applyFont="1" applyBorder="1" applyAlignment="1">
      <alignment horizontal="center" vertical="center"/>
    </xf>
    <xf numFmtId="10" fontId="30" fillId="0" borderId="101" xfId="0" applyNumberFormat="1" applyFont="1" applyBorder="1" applyAlignment="1">
      <alignment horizontal="center" vertical="center"/>
    </xf>
    <xf numFmtId="164" fontId="30" fillId="0" borderId="101" xfId="0" applyNumberFormat="1" applyFont="1" applyBorder="1" applyAlignment="1">
      <alignment horizontal="center" vertical="center"/>
    </xf>
    <xf numFmtId="9" fontId="30" fillId="0" borderId="101" xfId="0" applyNumberFormat="1" applyFont="1" applyBorder="1" applyAlignment="1">
      <alignment horizontal="center" vertical="center"/>
    </xf>
    <xf numFmtId="6" fontId="30" fillId="0" borderId="0" xfId="0" applyNumberFormat="1" applyFont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/>
    </xf>
    <xf numFmtId="10" fontId="30" fillId="0" borderId="24" xfId="0" applyNumberFormat="1" applyFont="1" applyBorder="1" applyAlignment="1">
      <alignment horizontal="center" vertical="center"/>
    </xf>
    <xf numFmtId="164" fontId="30" fillId="0" borderId="24" xfId="0" applyNumberFormat="1" applyFont="1" applyBorder="1" applyAlignment="1">
      <alignment horizontal="center" vertical="center"/>
    </xf>
    <xf numFmtId="9" fontId="30" fillId="0" borderId="24" xfId="0" applyNumberFormat="1" applyFont="1" applyBorder="1" applyAlignment="1">
      <alignment horizontal="center" vertical="center"/>
    </xf>
    <xf numFmtId="0" fontId="4" fillId="2" borderId="18" xfId="0" applyFont="1" applyFill="1" applyBorder="1" applyAlignment="1">
      <alignment vertical="center"/>
    </xf>
    <xf numFmtId="0" fontId="7" fillId="3" borderId="120" xfId="0" applyFont="1" applyFill="1" applyBorder="1" applyAlignment="1">
      <alignment horizontal="left" vertical="center" wrapText="1"/>
    </xf>
    <xf numFmtId="0" fontId="7" fillId="3" borderId="121" xfId="0" applyFont="1" applyFill="1" applyBorder="1" applyAlignment="1">
      <alignment horizontal="left" vertical="center" wrapText="1"/>
    </xf>
    <xf numFmtId="10" fontId="7" fillId="3" borderId="121" xfId="0" applyNumberFormat="1" applyFont="1" applyFill="1" applyBorder="1" applyAlignment="1">
      <alignment horizontal="left" vertical="center" wrapText="1"/>
    </xf>
    <xf numFmtId="0" fontId="7" fillId="3" borderId="122" xfId="0" applyFont="1" applyFill="1" applyBorder="1" applyAlignment="1">
      <alignment horizontal="left" vertical="center" wrapText="1"/>
    </xf>
    <xf numFmtId="164" fontId="7" fillId="3" borderId="121" xfId="0" applyNumberFormat="1" applyFont="1" applyFill="1" applyBorder="1" applyAlignment="1">
      <alignment horizontal="left" vertical="center" wrapText="1"/>
    </xf>
    <xf numFmtId="164" fontId="7" fillId="3" borderId="123" xfId="0" applyNumberFormat="1" applyFont="1" applyFill="1" applyBorder="1" applyAlignment="1">
      <alignment horizontal="left" vertical="center" wrapText="1"/>
    </xf>
    <xf numFmtId="9" fontId="7" fillId="3" borderId="121" xfId="0" applyNumberFormat="1" applyFont="1" applyFill="1" applyBorder="1" applyAlignment="1">
      <alignment horizontal="left" vertical="center" wrapText="1"/>
    </xf>
    <xf numFmtId="0" fontId="7" fillId="3" borderId="124" xfId="0" applyFont="1" applyFill="1" applyBorder="1" applyAlignment="1">
      <alignment horizontal="left" vertical="center" wrapText="1"/>
    </xf>
    <xf numFmtId="0" fontId="30" fillId="0" borderId="26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 vertical="center"/>
    </xf>
    <xf numFmtId="10" fontId="30" fillId="0" borderId="27" xfId="0" applyNumberFormat="1" applyFont="1" applyBorder="1" applyAlignment="1">
      <alignment horizontal="center" vertical="center"/>
    </xf>
    <xf numFmtId="164" fontId="30" fillId="0" borderId="27" xfId="0" applyNumberFormat="1" applyFont="1" applyBorder="1" applyAlignment="1">
      <alignment horizontal="center" vertical="center"/>
    </xf>
    <xf numFmtId="9" fontId="30" fillId="0" borderId="27" xfId="0" applyNumberFormat="1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/>
    </xf>
    <xf numFmtId="10" fontId="30" fillId="0" borderId="35" xfId="0" applyNumberFormat="1" applyFont="1" applyBorder="1" applyAlignment="1">
      <alignment horizontal="center" vertical="center"/>
    </xf>
    <xf numFmtId="164" fontId="30" fillId="0" borderId="35" xfId="0" applyNumberFormat="1" applyFont="1" applyBorder="1" applyAlignment="1">
      <alignment horizontal="center" vertical="center"/>
    </xf>
    <xf numFmtId="9" fontId="30" fillId="0" borderId="35" xfId="0" applyNumberFormat="1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10" fontId="30" fillId="0" borderId="32" xfId="0" applyNumberFormat="1" applyFont="1" applyBorder="1" applyAlignment="1">
      <alignment horizontal="center" vertical="center"/>
    </xf>
    <xf numFmtId="10" fontId="30" fillId="0" borderId="2" xfId="0" applyNumberFormat="1" applyFont="1" applyBorder="1" applyAlignment="1">
      <alignment horizontal="center" vertical="center"/>
    </xf>
    <xf numFmtId="164" fontId="30" fillId="0" borderId="2" xfId="0" applyNumberFormat="1" applyFont="1" applyBorder="1" applyAlignment="1">
      <alignment horizontal="center" vertical="center"/>
    </xf>
    <xf numFmtId="9" fontId="30" fillId="0" borderId="2" xfId="0" applyNumberFormat="1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9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/>
    </xf>
    <xf numFmtId="10" fontId="30" fillId="0" borderId="29" xfId="0" applyNumberFormat="1" applyFont="1" applyBorder="1" applyAlignment="1">
      <alignment horizontal="center" vertical="center"/>
    </xf>
    <xf numFmtId="164" fontId="30" fillId="0" borderId="29" xfId="0" applyNumberFormat="1" applyFont="1" applyBorder="1" applyAlignment="1">
      <alignment horizontal="center" vertical="center"/>
    </xf>
    <xf numFmtId="9" fontId="30" fillId="0" borderId="29" xfId="0" applyNumberFormat="1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/>
    </xf>
    <xf numFmtId="10" fontId="30" fillId="0" borderId="7" xfId="0" applyNumberFormat="1" applyFont="1" applyBorder="1" applyAlignment="1">
      <alignment horizontal="center" vertical="center"/>
    </xf>
    <xf numFmtId="164" fontId="30" fillId="0" borderId="7" xfId="0" applyNumberFormat="1" applyFont="1" applyBorder="1" applyAlignment="1">
      <alignment horizontal="center" vertical="center"/>
    </xf>
    <xf numFmtId="9" fontId="30" fillId="0" borderId="7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164" fontId="30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30" fillId="0" borderId="128" xfId="0" applyFont="1" applyBorder="1" applyAlignment="1">
      <alignment horizontal="center" vertical="center"/>
    </xf>
    <xf numFmtId="0" fontId="30" fillId="0" borderId="119" xfId="0" applyFont="1" applyBorder="1" applyAlignment="1">
      <alignment horizontal="left" vertical="center" wrapText="1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 wrapText="1"/>
    </xf>
    <xf numFmtId="0" fontId="30" fillId="0" borderId="32" xfId="0" applyFont="1" applyBorder="1" applyAlignment="1">
      <alignment horizontal="center" vertical="center"/>
    </xf>
    <xf numFmtId="164" fontId="30" fillId="0" borderId="32" xfId="0" applyNumberFormat="1" applyFont="1" applyBorder="1" applyAlignment="1">
      <alignment horizontal="center" vertical="center"/>
    </xf>
    <xf numFmtId="9" fontId="30" fillId="0" borderId="32" xfId="0" applyNumberFormat="1" applyFont="1" applyBorder="1" applyAlignment="1">
      <alignment horizontal="center" vertical="center"/>
    </xf>
    <xf numFmtId="0" fontId="30" fillId="0" borderId="32" xfId="0" applyFont="1" applyBorder="1" applyAlignment="1">
      <alignment horizontal="left" vertical="center" wrapText="1"/>
    </xf>
    <xf numFmtId="0" fontId="30" fillId="0" borderId="33" xfId="0" applyFont="1" applyBorder="1" applyAlignment="1">
      <alignment horizontal="left" vertical="center" wrapText="1"/>
    </xf>
    <xf numFmtId="0" fontId="30" fillId="0" borderId="40" xfId="0" applyFont="1" applyBorder="1" applyAlignment="1">
      <alignment horizontal="center" vertical="center"/>
    </xf>
    <xf numFmtId="0" fontId="30" fillId="0" borderId="43" xfId="0" applyFont="1" applyBorder="1" applyAlignment="1">
      <alignment horizontal="left" vertical="center" wrapText="1"/>
    </xf>
    <xf numFmtId="0" fontId="30" fillId="0" borderId="44" xfId="0" applyFont="1" applyBorder="1" applyAlignment="1">
      <alignment horizontal="left" vertical="center" wrapText="1"/>
    </xf>
    <xf numFmtId="0" fontId="30" fillId="0" borderId="35" xfId="0" applyFont="1" applyBorder="1" applyAlignment="1">
      <alignment horizontal="left" vertical="center" wrapText="1"/>
    </xf>
    <xf numFmtId="0" fontId="30" fillId="0" borderId="45" xfId="0" applyFont="1" applyBorder="1" applyAlignment="1">
      <alignment horizontal="left" vertical="center" wrapText="1"/>
    </xf>
    <xf numFmtId="0" fontId="30" fillId="0" borderId="105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79" xfId="0" applyFont="1" applyBorder="1" applyAlignment="1">
      <alignment horizontal="center" vertical="center"/>
    </xf>
    <xf numFmtId="0" fontId="30" fillId="0" borderId="99" xfId="0" applyFont="1" applyBorder="1" applyAlignment="1">
      <alignment horizontal="center" vertical="center"/>
    </xf>
    <xf numFmtId="0" fontId="30" fillId="0" borderId="108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47" xfId="0" applyFont="1" applyBorder="1" applyAlignment="1">
      <alignment horizontal="center" vertical="center"/>
    </xf>
    <xf numFmtId="0" fontId="30" fillId="0" borderId="81" xfId="0" applyFont="1" applyBorder="1" applyAlignment="1">
      <alignment horizontal="left" vertical="center" wrapText="1"/>
    </xf>
    <xf numFmtId="0" fontId="30" fillId="0" borderId="91" xfId="0" applyFont="1" applyBorder="1" applyAlignment="1">
      <alignment horizontal="center" vertical="center" wrapText="1"/>
    </xf>
    <xf numFmtId="0" fontId="30" fillId="0" borderId="91" xfId="0" applyFont="1" applyBorder="1" applyAlignment="1">
      <alignment horizontal="center" vertical="center"/>
    </xf>
    <xf numFmtId="10" fontId="30" fillId="0" borderId="91" xfId="0" applyNumberFormat="1" applyFont="1" applyBorder="1" applyAlignment="1">
      <alignment horizontal="center" vertical="center"/>
    </xf>
    <xf numFmtId="164" fontId="30" fillId="0" borderId="91" xfId="0" applyNumberFormat="1" applyFont="1" applyBorder="1" applyAlignment="1">
      <alignment horizontal="center" vertical="center"/>
    </xf>
    <xf numFmtId="9" fontId="30" fillId="0" borderId="91" xfId="0" applyNumberFormat="1" applyFont="1" applyBorder="1" applyAlignment="1">
      <alignment horizontal="center" vertical="center"/>
    </xf>
    <xf numFmtId="0" fontId="30" fillId="0" borderId="91" xfId="0" applyFont="1" applyBorder="1" applyAlignment="1">
      <alignment horizontal="left" vertical="center" wrapText="1"/>
    </xf>
    <xf numFmtId="0" fontId="30" fillId="0" borderId="94" xfId="0" applyFont="1" applyBorder="1" applyAlignment="1">
      <alignment horizontal="center" vertical="center" wrapText="1"/>
    </xf>
    <xf numFmtId="0" fontId="30" fillId="0" borderId="94" xfId="0" applyFont="1" applyBorder="1" applyAlignment="1">
      <alignment horizontal="center" vertical="center"/>
    </xf>
    <xf numFmtId="10" fontId="30" fillId="0" borderId="94" xfId="0" applyNumberFormat="1" applyFont="1" applyBorder="1" applyAlignment="1">
      <alignment horizontal="center" vertical="center"/>
    </xf>
    <xf numFmtId="164" fontId="30" fillId="0" borderId="94" xfId="0" applyNumberFormat="1" applyFont="1" applyBorder="1" applyAlignment="1">
      <alignment horizontal="center" vertical="center"/>
    </xf>
    <xf numFmtId="9" fontId="30" fillId="0" borderId="94" xfId="0" applyNumberFormat="1" applyFont="1" applyBorder="1" applyAlignment="1">
      <alignment horizontal="center" vertical="center"/>
    </xf>
    <xf numFmtId="0" fontId="30" fillId="0" borderId="94" xfId="0" applyFont="1" applyBorder="1" applyAlignment="1">
      <alignment horizontal="left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/>
    </xf>
    <xf numFmtId="10" fontId="30" fillId="0" borderId="83" xfId="0" applyNumberFormat="1" applyFont="1" applyBorder="1" applyAlignment="1">
      <alignment horizontal="center" vertical="center"/>
    </xf>
    <xf numFmtId="164" fontId="30" fillId="0" borderId="83" xfId="0" applyNumberFormat="1" applyFont="1" applyBorder="1" applyAlignment="1">
      <alignment horizontal="center" vertical="center"/>
    </xf>
    <xf numFmtId="9" fontId="30" fillId="0" borderId="83" xfId="0" applyNumberFormat="1" applyFont="1" applyBorder="1" applyAlignment="1">
      <alignment horizontal="center" vertical="center"/>
    </xf>
    <xf numFmtId="0" fontId="30" fillId="0" borderId="83" xfId="0" applyFont="1" applyBorder="1" applyAlignment="1">
      <alignment horizontal="left" vertical="center" wrapText="1"/>
    </xf>
    <xf numFmtId="0" fontId="30" fillId="0" borderId="84" xfId="0" applyFont="1" applyBorder="1" applyAlignment="1">
      <alignment horizontal="center" vertical="center" wrapText="1"/>
    </xf>
    <xf numFmtId="0" fontId="30" fillId="0" borderId="84" xfId="0" applyFont="1" applyBorder="1" applyAlignment="1">
      <alignment horizontal="center" vertical="center"/>
    </xf>
    <xf numFmtId="10" fontId="30" fillId="0" borderId="84" xfId="0" applyNumberFormat="1" applyFont="1" applyBorder="1" applyAlignment="1">
      <alignment horizontal="center" vertical="center"/>
    </xf>
    <xf numFmtId="164" fontId="30" fillId="0" borderId="84" xfId="0" applyNumberFormat="1" applyFont="1" applyBorder="1" applyAlignment="1">
      <alignment horizontal="center" vertical="center"/>
    </xf>
    <xf numFmtId="9" fontId="30" fillId="0" borderId="84" xfId="0" applyNumberFormat="1" applyFont="1" applyBorder="1" applyAlignment="1">
      <alignment horizontal="center" vertical="center"/>
    </xf>
    <xf numFmtId="0" fontId="30" fillId="0" borderId="88" xfId="0" applyFont="1" applyBorder="1" applyAlignment="1">
      <alignment horizontal="left" vertical="center" wrapText="1"/>
    </xf>
    <xf numFmtId="0" fontId="30" fillId="0" borderId="88" xfId="0" applyFont="1" applyBorder="1" applyAlignment="1">
      <alignment horizontal="center" vertical="center"/>
    </xf>
    <xf numFmtId="0" fontId="30" fillId="0" borderId="27" xfId="0" applyFont="1" applyBorder="1" applyAlignment="1">
      <alignment horizontal="left" vertical="center" wrapText="1"/>
    </xf>
    <xf numFmtId="0" fontId="30" fillId="0" borderId="106" xfId="0" applyFont="1" applyBorder="1" applyAlignment="1">
      <alignment horizontal="center" vertical="center"/>
    </xf>
    <xf numFmtId="0" fontId="30" fillId="0" borderId="22" xfId="0" applyFont="1" applyBorder="1" applyAlignment="1">
      <alignment horizontal="left" vertical="center"/>
    </xf>
    <xf numFmtId="0" fontId="30" fillId="0" borderId="29" xfId="0" applyFont="1" applyBorder="1" applyAlignment="1">
      <alignment horizontal="left" vertical="center" wrapText="1"/>
    </xf>
    <xf numFmtId="0" fontId="30" fillId="0" borderId="30" xfId="0" applyFont="1" applyBorder="1" applyAlignment="1">
      <alignment horizontal="left" vertical="center"/>
    </xf>
    <xf numFmtId="0" fontId="30" fillId="0" borderId="19" xfId="0" applyFont="1" applyBorder="1" applyAlignment="1">
      <alignment horizontal="left" vertical="center"/>
    </xf>
    <xf numFmtId="0" fontId="30" fillId="4" borderId="36" xfId="0" applyFont="1" applyFill="1" applyBorder="1" applyAlignment="1">
      <alignment horizontal="left" vertical="center" wrapText="1"/>
    </xf>
    <xf numFmtId="0" fontId="30" fillId="0" borderId="38" xfId="0" applyFont="1" applyBorder="1" applyAlignment="1">
      <alignment horizontal="center" vertical="center"/>
    </xf>
    <xf numFmtId="0" fontId="30" fillId="0" borderId="33" xfId="0" applyFont="1" applyBorder="1" applyAlignment="1">
      <alignment horizontal="left" vertical="center"/>
    </xf>
    <xf numFmtId="0" fontId="30" fillId="0" borderId="7" xfId="0" applyFont="1" applyBorder="1" applyAlignment="1">
      <alignment horizontal="left" vertical="center" wrapText="1"/>
    </xf>
    <xf numFmtId="0" fontId="30" fillId="0" borderId="39" xfId="0" applyFont="1" applyBorder="1" applyAlignment="1">
      <alignment horizontal="center" vertical="center"/>
    </xf>
    <xf numFmtId="0" fontId="30" fillId="0" borderId="20" xfId="0" applyFont="1" applyBorder="1" applyAlignment="1">
      <alignment horizontal="left" vertical="center"/>
    </xf>
    <xf numFmtId="0" fontId="30" fillId="0" borderId="101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90" xfId="0" applyFont="1" applyBorder="1" applyAlignment="1">
      <alignment horizontal="center" vertical="center"/>
    </xf>
    <xf numFmtId="0" fontId="30" fillId="0" borderId="93" xfId="0" applyFont="1" applyBorder="1" applyAlignment="1">
      <alignment horizontal="center" vertical="center"/>
    </xf>
    <xf numFmtId="0" fontId="30" fillId="0" borderId="96" xfId="0" applyFont="1" applyBorder="1" applyAlignment="1">
      <alignment horizontal="center" vertical="center"/>
    </xf>
    <xf numFmtId="0" fontId="30" fillId="0" borderId="82" xfId="0" applyFont="1" applyBorder="1" applyAlignment="1">
      <alignment horizontal="center" vertical="center"/>
    </xf>
    <xf numFmtId="0" fontId="30" fillId="0" borderId="89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center" vertical="center"/>
    </xf>
    <xf numFmtId="0" fontId="10" fillId="0" borderId="35" xfId="0" applyFont="1" applyBorder="1" applyAlignment="1">
      <alignment horizontal="left" vertical="center" wrapText="1"/>
    </xf>
    <xf numFmtId="0" fontId="10" fillId="0" borderId="78" xfId="0" applyFont="1" applyBorder="1" applyAlignment="1">
      <alignment horizontal="left" vertical="center" wrapText="1"/>
    </xf>
    <xf numFmtId="0" fontId="10" fillId="0" borderId="79" xfId="0" applyFont="1" applyBorder="1" applyAlignment="1">
      <alignment horizontal="center" vertical="center"/>
    </xf>
    <xf numFmtId="0" fontId="30" fillId="0" borderId="116" xfId="0" applyFont="1" applyBorder="1" applyAlignment="1">
      <alignment horizontal="center" vertical="center"/>
    </xf>
    <xf numFmtId="6" fontId="10" fillId="0" borderId="2" xfId="0" applyNumberFormat="1" applyFont="1" applyBorder="1" applyAlignment="1">
      <alignment horizontal="center" vertical="center"/>
    </xf>
    <xf numFmtId="0" fontId="30" fillId="0" borderId="24" xfId="0" applyFont="1" applyBorder="1" applyAlignment="1">
      <alignment horizontal="left" vertical="center" wrapText="1"/>
    </xf>
    <xf numFmtId="0" fontId="30" fillId="0" borderId="1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29" xfId="0" applyFont="1" applyBorder="1" applyAlignment="1">
      <alignment horizontal="center" vertical="center"/>
    </xf>
    <xf numFmtId="0" fontId="10" fillId="0" borderId="54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10" fontId="10" fillId="0" borderId="32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9" fontId="10" fillId="0" borderId="32" xfId="0" applyNumberFormat="1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30" fillId="0" borderId="132" xfId="0" applyFont="1" applyBorder="1" applyAlignment="1">
      <alignment horizontal="center" vertical="center"/>
    </xf>
    <xf numFmtId="0" fontId="30" fillId="0" borderId="133" xfId="0" applyFont="1" applyBorder="1" applyAlignment="1">
      <alignment horizontal="center" vertical="center" wrapText="1"/>
    </xf>
    <xf numFmtId="0" fontId="30" fillId="0" borderId="133" xfId="0" applyFont="1" applyBorder="1" applyAlignment="1">
      <alignment horizontal="center" vertical="center"/>
    </xf>
    <xf numFmtId="10" fontId="30" fillId="0" borderId="1" xfId="0" applyNumberFormat="1" applyFont="1" applyBorder="1" applyAlignment="1">
      <alignment horizontal="center" vertical="center"/>
    </xf>
    <xf numFmtId="10" fontId="30" fillId="0" borderId="133" xfId="0" applyNumberFormat="1" applyFont="1" applyBorder="1" applyAlignment="1">
      <alignment horizontal="center" vertical="center"/>
    </xf>
    <xf numFmtId="164" fontId="30" fillId="0" borderId="133" xfId="0" applyNumberFormat="1" applyFont="1" applyBorder="1" applyAlignment="1">
      <alignment horizontal="center" vertical="center"/>
    </xf>
    <xf numFmtId="9" fontId="30" fillId="0" borderId="133" xfId="0" applyNumberFormat="1" applyFont="1" applyBorder="1" applyAlignment="1">
      <alignment horizontal="center" vertical="center"/>
    </xf>
    <xf numFmtId="0" fontId="30" fillId="0" borderId="133" xfId="0" applyFont="1" applyBorder="1" applyAlignment="1">
      <alignment horizontal="left" vertical="center" wrapText="1"/>
    </xf>
    <xf numFmtId="0" fontId="31" fillId="0" borderId="134" xfId="0" applyFont="1" applyBorder="1" applyAlignment="1">
      <alignment horizontal="left" vertical="center" wrapText="1"/>
    </xf>
    <xf numFmtId="0" fontId="31" fillId="0" borderId="111" xfId="0" applyFont="1" applyBorder="1" applyAlignment="1">
      <alignment horizontal="left" vertical="center" wrapText="1"/>
    </xf>
    <xf numFmtId="0" fontId="31" fillId="0" borderId="135" xfId="0" applyFont="1" applyBorder="1" applyAlignment="1">
      <alignment horizontal="left" vertical="center" wrapText="1"/>
    </xf>
    <xf numFmtId="0" fontId="31" fillId="0" borderId="136" xfId="0" applyFont="1" applyBorder="1" applyAlignment="1">
      <alignment horizontal="left" vertical="center" wrapText="1"/>
    </xf>
    <xf numFmtId="0" fontId="16" fillId="2" borderId="104" xfId="0" applyFont="1" applyFill="1" applyBorder="1" applyAlignment="1">
      <alignment horizontal="center" vertical="center" wrapText="1" readingOrder="1"/>
    </xf>
    <xf numFmtId="0" fontId="32" fillId="0" borderId="0" xfId="0" applyFont="1" applyAlignment="1">
      <alignment horizontal="center" vertical="center"/>
    </xf>
    <xf numFmtId="9" fontId="32" fillId="0" borderId="0" xfId="2" applyFont="1" applyAlignment="1">
      <alignment horizontal="center" vertical="center"/>
    </xf>
    <xf numFmtId="10" fontId="32" fillId="0" borderId="0" xfId="2" applyNumberFormat="1" applyFont="1" applyAlignment="1">
      <alignment horizontal="center" vertical="center"/>
    </xf>
    <xf numFmtId="0" fontId="32" fillId="0" borderId="0" xfId="2" applyNumberFormat="1" applyFont="1" applyAlignment="1">
      <alignment horizontal="center" vertical="center"/>
    </xf>
    <xf numFmtId="164" fontId="32" fillId="0" borderId="0" xfId="2" applyNumberFormat="1" applyFont="1" applyAlignment="1">
      <alignment horizontal="center" vertical="center"/>
    </xf>
    <xf numFmtId="165" fontId="32" fillId="0" borderId="0" xfId="2" applyNumberFormat="1" applyFont="1" applyAlignment="1">
      <alignment horizontal="center" vertical="center"/>
    </xf>
    <xf numFmtId="6" fontId="30" fillId="0" borderId="2" xfId="0" applyNumberFormat="1" applyFont="1" applyBorder="1" applyAlignment="1">
      <alignment horizontal="center" vertical="center" wrapText="1"/>
    </xf>
    <xf numFmtId="0" fontId="30" fillId="0" borderId="108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 wrapText="1"/>
    </xf>
    <xf numFmtId="0" fontId="30" fillId="0" borderId="137" xfId="0" applyFont="1" applyBorder="1" applyAlignment="1">
      <alignment horizontal="center" vertical="center"/>
    </xf>
    <xf numFmtId="0" fontId="30" fillId="0" borderId="139" xfId="0" applyFont="1" applyBorder="1" applyAlignment="1">
      <alignment horizontal="center" vertical="center" wrapText="1"/>
    </xf>
    <xf numFmtId="0" fontId="30" fillId="0" borderId="139" xfId="0" applyFont="1" applyBorder="1" applyAlignment="1">
      <alignment horizontal="center" vertical="center"/>
    </xf>
    <xf numFmtId="10" fontId="30" fillId="0" borderId="139" xfId="0" applyNumberFormat="1" applyFont="1" applyBorder="1" applyAlignment="1">
      <alignment horizontal="center" vertical="center"/>
    </xf>
    <xf numFmtId="164" fontId="30" fillId="0" borderId="139" xfId="0" applyNumberFormat="1" applyFont="1" applyBorder="1" applyAlignment="1">
      <alignment horizontal="center" vertical="center"/>
    </xf>
    <xf numFmtId="9" fontId="30" fillId="0" borderId="139" xfId="0" applyNumberFormat="1" applyFont="1" applyBorder="1" applyAlignment="1">
      <alignment horizontal="center" vertical="center"/>
    </xf>
    <xf numFmtId="0" fontId="30" fillId="0" borderId="139" xfId="0" applyFont="1" applyBorder="1" applyAlignment="1">
      <alignment horizontal="left" vertical="center" wrapText="1"/>
    </xf>
    <xf numFmtId="0" fontId="31" fillId="0" borderId="140" xfId="0" applyFont="1" applyBorder="1" applyAlignment="1">
      <alignment horizontal="left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55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center" vertical="center" wrapText="1"/>
    </xf>
    <xf numFmtId="0" fontId="18" fillId="0" borderId="98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30" fillId="0" borderId="101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41" xfId="0" applyFont="1" applyBorder="1" applyAlignment="1">
      <alignment horizontal="left" vertical="center" wrapText="1"/>
    </xf>
    <xf numFmtId="0" fontId="30" fillId="0" borderId="115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17" xfId="0" applyFont="1" applyFill="1" applyBorder="1" applyAlignment="1">
      <alignment horizontal="center" vertical="center"/>
    </xf>
    <xf numFmtId="0" fontId="30" fillId="0" borderId="107" xfId="0" applyFont="1" applyBorder="1" applyAlignment="1">
      <alignment horizontal="left" vertical="center" wrapText="1"/>
    </xf>
    <xf numFmtId="0" fontId="30" fillId="0" borderId="25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3" fillId="2" borderId="75" xfId="0" applyFont="1" applyFill="1" applyBorder="1" applyAlignment="1">
      <alignment horizontal="center" vertical="center" textRotation="90"/>
    </xf>
    <xf numFmtId="0" fontId="3" fillId="2" borderId="76" xfId="0" applyFont="1" applyFill="1" applyBorder="1" applyAlignment="1">
      <alignment horizontal="center" vertical="center" textRotation="90"/>
    </xf>
    <xf numFmtId="0" fontId="3" fillId="2" borderId="113" xfId="0" applyFont="1" applyFill="1" applyBorder="1" applyAlignment="1">
      <alignment horizontal="center" vertical="center" textRotation="90"/>
    </xf>
    <xf numFmtId="0" fontId="3" fillId="2" borderId="18" xfId="0" applyFont="1" applyFill="1" applyBorder="1" applyAlignment="1">
      <alignment horizontal="center" vertical="center" textRotation="90" wrapText="1"/>
    </xf>
    <xf numFmtId="0" fontId="6" fillId="3" borderId="109" xfId="0" applyFont="1" applyFill="1" applyBorder="1" applyAlignment="1">
      <alignment horizontal="center" vertical="center"/>
    </xf>
    <xf numFmtId="0" fontId="6" fillId="3" borderId="110" xfId="0" applyFont="1" applyFill="1" applyBorder="1" applyAlignment="1">
      <alignment horizontal="center" vertical="center"/>
    </xf>
    <xf numFmtId="0" fontId="6" fillId="3" borderId="11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3" borderId="110" xfId="0" applyFont="1" applyFill="1" applyBorder="1" applyAlignment="1">
      <alignment horizontal="center" vertical="center" wrapText="1"/>
    </xf>
    <xf numFmtId="0" fontId="6" fillId="3" borderId="112" xfId="0" applyFont="1" applyFill="1" applyBorder="1" applyAlignment="1">
      <alignment horizontal="center" vertical="center" wrapText="1"/>
    </xf>
    <xf numFmtId="9" fontId="6" fillId="3" borderId="14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0" fillId="0" borderId="42" xfId="0" applyFont="1" applyBorder="1" applyAlignment="1">
      <alignment horizontal="left" vertical="center" wrapText="1"/>
    </xf>
    <xf numFmtId="0" fontId="30" fillId="0" borderId="42" xfId="0" applyFont="1" applyBorder="1" applyAlignment="1">
      <alignment horizontal="left" vertical="center"/>
    </xf>
    <xf numFmtId="0" fontId="30" fillId="0" borderId="81" xfId="0" applyFont="1" applyBorder="1" applyAlignment="1">
      <alignment horizontal="left" vertical="center"/>
    </xf>
    <xf numFmtId="0" fontId="30" fillId="0" borderId="85" xfId="0" applyFont="1" applyBorder="1" applyAlignment="1">
      <alignment horizontal="left" vertical="center" wrapText="1"/>
    </xf>
    <xf numFmtId="0" fontId="30" fillId="0" borderId="86" xfId="0" applyFont="1" applyBorder="1" applyAlignment="1">
      <alignment horizontal="left" vertical="center"/>
    </xf>
    <xf numFmtId="0" fontId="30" fillId="0" borderId="87" xfId="0" applyFont="1" applyBorder="1" applyAlignment="1">
      <alignment horizontal="left" vertical="center"/>
    </xf>
    <xf numFmtId="0" fontId="3" fillId="2" borderId="18" xfId="0" applyFont="1" applyFill="1" applyBorder="1" applyAlignment="1">
      <alignment horizontal="center" vertical="center" textRotation="90"/>
    </xf>
    <xf numFmtId="0" fontId="6" fillId="3" borderId="8" xfId="0" applyFont="1" applyFill="1" applyBorder="1" applyAlignment="1">
      <alignment horizontal="center" vertical="center" wrapText="1"/>
    </xf>
    <xf numFmtId="0" fontId="30" fillId="0" borderId="54" xfId="0" applyFont="1" applyBorder="1" applyAlignment="1">
      <alignment horizontal="left" vertical="center"/>
    </xf>
    <xf numFmtId="0" fontId="30" fillId="0" borderId="92" xfId="0" applyFont="1" applyBorder="1" applyAlignment="1">
      <alignment horizontal="left" vertical="center" wrapText="1"/>
    </xf>
    <xf numFmtId="0" fontId="30" fillId="0" borderId="95" xfId="0" applyFont="1" applyBorder="1" applyAlignment="1">
      <alignment horizontal="left" vertical="center"/>
    </xf>
    <xf numFmtId="0" fontId="30" fillId="0" borderId="97" xfId="0" applyFont="1" applyBorder="1" applyAlignment="1">
      <alignment horizontal="left" vertical="center"/>
    </xf>
    <xf numFmtId="0" fontId="6" fillId="3" borderId="125" xfId="0" applyFont="1" applyFill="1" applyBorder="1" applyAlignment="1">
      <alignment horizontal="center" vertical="center" wrapText="1"/>
    </xf>
    <xf numFmtId="0" fontId="6" fillId="3" borderId="126" xfId="0" applyFont="1" applyFill="1" applyBorder="1" applyAlignment="1">
      <alignment horizontal="center" vertical="center" wrapText="1"/>
    </xf>
    <xf numFmtId="0" fontId="6" fillId="3" borderId="127" xfId="0" applyFont="1" applyFill="1" applyBorder="1" applyAlignment="1">
      <alignment horizontal="center" vertical="center" wrapText="1"/>
    </xf>
    <xf numFmtId="0" fontId="3" fillId="2" borderId="102" xfId="0" applyFont="1" applyFill="1" applyBorder="1" applyAlignment="1">
      <alignment horizontal="center" vertical="center" textRotation="90"/>
    </xf>
    <xf numFmtId="0" fontId="3" fillId="2" borderId="103" xfId="0" applyFont="1" applyFill="1" applyBorder="1" applyAlignment="1">
      <alignment horizontal="center" vertical="center" textRotation="90"/>
    </xf>
    <xf numFmtId="0" fontId="3" fillId="2" borderId="0" xfId="0" applyFont="1" applyFill="1" applyAlignment="1">
      <alignment horizontal="center" vertical="center" textRotation="90"/>
    </xf>
    <xf numFmtId="0" fontId="6" fillId="3" borderId="138" xfId="0" applyFont="1" applyFill="1" applyBorder="1" applyAlignment="1">
      <alignment horizontal="center" vertical="center"/>
    </xf>
    <xf numFmtId="0" fontId="6" fillId="3" borderId="131" xfId="0" applyFont="1" applyFill="1" applyBorder="1" applyAlignment="1">
      <alignment horizontal="center" vertical="center"/>
    </xf>
    <xf numFmtId="0" fontId="3" fillId="2" borderId="130" xfId="0" applyFont="1" applyFill="1" applyBorder="1" applyAlignment="1">
      <alignment horizontal="center" vertical="center" textRotation="90"/>
    </xf>
    <xf numFmtId="0" fontId="3" fillId="2" borderId="114" xfId="0" applyFont="1" applyFill="1" applyBorder="1" applyAlignment="1">
      <alignment horizontal="center" vertical="center" textRotation="90"/>
    </xf>
    <xf numFmtId="0" fontId="3" fillId="2" borderId="137" xfId="0" applyFont="1" applyFill="1" applyBorder="1" applyAlignment="1">
      <alignment horizontal="center" vertical="center" textRotation="90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3" fillId="2" borderId="66" xfId="0" applyFont="1" applyFill="1" applyBorder="1" applyAlignment="1">
      <alignment horizontal="right" vertical="center"/>
    </xf>
    <xf numFmtId="0" fontId="13" fillId="2" borderId="65" xfId="0" applyFont="1" applyFill="1" applyBorder="1" applyAlignment="1">
      <alignment horizontal="right" vertical="center"/>
    </xf>
    <xf numFmtId="0" fontId="12" fillId="2" borderId="68" xfId="0" applyFont="1" applyFill="1" applyBorder="1" applyAlignment="1">
      <alignment horizontal="center" vertical="center"/>
    </xf>
    <xf numFmtId="0" fontId="12" fillId="2" borderId="65" xfId="0" applyFont="1" applyFill="1" applyBorder="1" applyAlignment="1">
      <alignment horizontal="center" vertical="center"/>
    </xf>
    <xf numFmtId="0" fontId="12" fillId="2" borderId="69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Per cent" xfId="2" builtinId="5"/>
  </cellStyles>
  <dxfs count="3">
    <dxf>
      <numFmt numFmtId="14" formatCode="0.00%"/>
    </dxf>
    <dxf>
      <numFmt numFmtId="1" formatCode="0"/>
    </dxf>
    <dxf>
      <numFmt numFmtId="164" formatCode="&quot;£&quot;#,##0"/>
    </dxf>
  </dxfs>
  <tableStyles count="0" defaultTableStyle="TableStyleMedium2" defaultPivotStyle="PivotStyleLight16"/>
  <colors>
    <mruColors>
      <color rgb="FF009FA0"/>
      <color rgb="FFB81178"/>
      <color rgb="FFF3C9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4C7A6224-280A-45CF-8704-612754E44109}">
    <nsvFilter filterId="{7C49D73E-C047-44FB-805D-CF7FAB59D4A5}" ref="C3:AA59" tableId="0"/>
  </namedSheetView>
</namedSheetViews>
</file>

<file path=xl/namedSheetViews/namedSheetView2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079CCE42-584C-45FD-A686-25F6ED61A8DB}">
    <nsvFilter filterId="{645D5D81-6F35-4D28-97E0-F17B80D61D53}" ref="B3:W21" tableId="0"/>
  </namedSheetView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9/04/relationships/namedSheetView" Target="../namedSheetViews/namedSheetView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D73E-C047-44FB-805D-CF7FAB59D4A5}">
  <sheetPr codeName="Sheet1"/>
  <dimension ref="A1:DZ105"/>
  <sheetViews>
    <sheetView tabSelected="1" zoomScale="90" zoomScaleNormal="90" workbookViewId="0">
      <pane ySplit="3" topLeftCell="A13" activePane="bottomLeft" state="frozen"/>
      <selection pane="bottomLeft" activeCell="Y5" sqref="Y5"/>
    </sheetView>
  </sheetViews>
  <sheetFormatPr defaultColWidth="9.140625" defaultRowHeight="15" x14ac:dyDescent="0.25"/>
  <cols>
    <col min="1" max="1" width="2" style="12" customWidth="1"/>
    <col min="2" max="2" width="6.140625" style="1" customWidth="1"/>
    <col min="3" max="3" width="17.42578125" style="6" customWidth="1"/>
    <col min="4" max="4" width="6.28515625" style="1" customWidth="1"/>
    <col min="5" max="5" width="16" style="1" customWidth="1"/>
    <col min="6" max="6" width="7.42578125" style="1" customWidth="1"/>
    <col min="7" max="7" width="8.140625" style="3" bestFit="1" customWidth="1"/>
    <col min="8" max="8" width="9.28515625" style="3" customWidth="1"/>
    <col min="9" max="9" width="8.42578125" style="1" customWidth="1"/>
    <col min="10" max="10" width="8.140625" style="1" customWidth="1"/>
    <col min="11" max="11" width="8.42578125" style="3" bestFit="1" customWidth="1"/>
    <col min="12" max="12" width="7.28515625" style="4" customWidth="1"/>
    <col min="13" max="13" width="8.42578125" style="4" customWidth="1"/>
    <col min="14" max="14" width="10.42578125" style="4" customWidth="1"/>
    <col min="15" max="15" width="9.85546875" style="4" customWidth="1"/>
    <col min="16" max="16" width="9.85546875" style="4" bestFit="1" customWidth="1"/>
    <col min="17" max="17" width="10.28515625" style="4" bestFit="1" customWidth="1"/>
    <col min="18" max="18" width="6.42578125" style="5" customWidth="1"/>
    <col min="19" max="19" width="8.85546875" style="1" customWidth="1"/>
    <col min="20" max="20" width="10.28515625" style="1" customWidth="1"/>
    <col min="21" max="21" width="7" style="1" customWidth="1"/>
    <col min="22" max="22" width="11.42578125" style="1" customWidth="1"/>
    <col min="23" max="25" width="7.42578125" style="1" customWidth="1"/>
    <col min="26" max="26" width="10.42578125" style="1" bestFit="1" customWidth="1"/>
    <col min="27" max="27" width="56.85546875" style="1" customWidth="1"/>
    <col min="28" max="31" width="9.140625" style="12"/>
    <col min="32" max="32" width="13.42578125" style="12" customWidth="1"/>
    <col min="33" max="130" width="9.140625" style="12"/>
    <col min="131" max="16384" width="9.140625" style="1"/>
  </cols>
  <sheetData>
    <row r="1" spans="1:130" s="12" customFormat="1" ht="7.5" customHeight="1" thickBot="1" x14ac:dyDescent="0.3">
      <c r="C1" s="13"/>
      <c r="G1" s="14"/>
      <c r="H1" s="14"/>
      <c r="K1" s="14"/>
      <c r="L1" s="15"/>
      <c r="M1" s="15"/>
      <c r="N1" s="15"/>
      <c r="O1" s="15"/>
      <c r="P1" s="15"/>
      <c r="Q1" s="15"/>
      <c r="R1" s="16"/>
    </row>
    <row r="2" spans="1:130" ht="39" customHeight="1" thickBot="1" x14ac:dyDescent="0.3">
      <c r="B2" s="159" t="s">
        <v>0</v>
      </c>
      <c r="C2" s="11">
        <v>7.5999999999999998E-2</v>
      </c>
      <c r="D2" s="371" t="s">
        <v>321</v>
      </c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2"/>
      <c r="AB2" s="18"/>
      <c r="AC2" s="18"/>
      <c r="AD2" s="18"/>
      <c r="AE2" s="19"/>
      <c r="AF2" s="20"/>
    </row>
    <row r="3" spans="1:130" s="2" customFormat="1" ht="66.75" customHeight="1" thickBot="1" x14ac:dyDescent="0.3">
      <c r="A3" s="17"/>
      <c r="B3" s="10"/>
      <c r="C3" s="192" t="s">
        <v>1</v>
      </c>
      <c r="D3" s="193" t="s">
        <v>2</v>
      </c>
      <c r="E3" s="193" t="s">
        <v>3</v>
      </c>
      <c r="F3" s="193" t="s">
        <v>4</v>
      </c>
      <c r="G3" s="194" t="s">
        <v>5</v>
      </c>
      <c r="H3" s="194" t="s">
        <v>6</v>
      </c>
      <c r="I3" s="193" t="s">
        <v>7</v>
      </c>
      <c r="J3" s="195" t="s">
        <v>8</v>
      </c>
      <c r="K3" s="194" t="s">
        <v>9</v>
      </c>
      <c r="L3" s="196" t="s">
        <v>10</v>
      </c>
      <c r="M3" s="196" t="s">
        <v>11</v>
      </c>
      <c r="N3" s="197" t="s">
        <v>12</v>
      </c>
      <c r="O3" s="197" t="s">
        <v>13</v>
      </c>
      <c r="P3" s="197" t="s">
        <v>14</v>
      </c>
      <c r="Q3" s="196" t="s">
        <v>15</v>
      </c>
      <c r="R3" s="198" t="s">
        <v>16</v>
      </c>
      <c r="S3" s="195" t="s">
        <v>17</v>
      </c>
      <c r="T3" s="193" t="s">
        <v>285</v>
      </c>
      <c r="U3" s="193" t="s">
        <v>18</v>
      </c>
      <c r="V3" s="193" t="s">
        <v>19</v>
      </c>
      <c r="W3" s="193" t="s">
        <v>20</v>
      </c>
      <c r="X3" s="193" t="s">
        <v>21</v>
      </c>
      <c r="Y3" s="193" t="s">
        <v>22</v>
      </c>
      <c r="Z3" s="193" t="s">
        <v>23</v>
      </c>
      <c r="AA3" s="199" t="s">
        <v>24</v>
      </c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</row>
    <row r="4" spans="1:130" ht="50.1" customHeight="1" x14ac:dyDescent="0.25">
      <c r="B4" s="191"/>
      <c r="C4" s="400" t="s">
        <v>25</v>
      </c>
      <c r="D4" s="172" t="s">
        <v>287</v>
      </c>
      <c r="E4" s="229" t="s">
        <v>26</v>
      </c>
      <c r="F4" s="230" t="s">
        <v>27</v>
      </c>
      <c r="G4" s="175">
        <f>C2-H4</f>
        <v>4.6899999999999997E-2</v>
      </c>
      <c r="H4" s="175">
        <v>2.9100000000000001E-2</v>
      </c>
      <c r="I4" s="174" t="s">
        <v>28</v>
      </c>
      <c r="J4" s="174" t="s">
        <v>29</v>
      </c>
      <c r="K4" s="175">
        <v>2.5000000000000001E-2</v>
      </c>
      <c r="L4" s="231">
        <v>0</v>
      </c>
      <c r="M4" s="176">
        <v>499</v>
      </c>
      <c r="N4" s="231" t="s">
        <v>30</v>
      </c>
      <c r="O4" s="176" t="s">
        <v>30</v>
      </c>
      <c r="P4" s="231" t="s">
        <v>31</v>
      </c>
      <c r="Q4" s="209" t="s">
        <v>32</v>
      </c>
      <c r="R4" s="177">
        <v>0.8</v>
      </c>
      <c r="S4" s="174" t="s">
        <v>33</v>
      </c>
      <c r="T4" s="177">
        <v>0.25</v>
      </c>
      <c r="U4" s="174" t="s">
        <v>34</v>
      </c>
      <c r="V4" s="232" t="s">
        <v>35</v>
      </c>
      <c r="W4" s="174" t="s">
        <v>36</v>
      </c>
      <c r="X4" s="174">
        <v>18</v>
      </c>
      <c r="Y4" s="230">
        <v>75</v>
      </c>
      <c r="Z4" s="233" t="s">
        <v>322</v>
      </c>
      <c r="AA4" s="234"/>
    </row>
    <row r="5" spans="1:130" ht="50.1" customHeight="1" x14ac:dyDescent="0.25">
      <c r="B5" s="394" t="s">
        <v>37</v>
      </c>
      <c r="C5" s="401"/>
      <c r="D5" s="235" t="s">
        <v>38</v>
      </c>
      <c r="E5" s="236" t="s">
        <v>39</v>
      </c>
      <c r="F5" s="237" t="s">
        <v>40</v>
      </c>
      <c r="G5" s="214">
        <v>5.3400000000000003E-2</v>
      </c>
      <c r="H5" s="214" t="s">
        <v>41</v>
      </c>
      <c r="I5" s="237" t="s">
        <v>42</v>
      </c>
      <c r="J5" s="237" t="s">
        <v>29</v>
      </c>
      <c r="K5" s="214" t="s">
        <v>43</v>
      </c>
      <c r="L5" s="238">
        <v>0</v>
      </c>
      <c r="M5" s="238">
        <v>999</v>
      </c>
      <c r="N5" s="238" t="s">
        <v>30</v>
      </c>
      <c r="O5" s="238" t="s">
        <v>30</v>
      </c>
      <c r="P5" s="238" t="s">
        <v>31</v>
      </c>
      <c r="Q5" s="238" t="s">
        <v>32</v>
      </c>
      <c r="R5" s="239">
        <v>0.8</v>
      </c>
      <c r="S5" s="237" t="s">
        <v>33</v>
      </c>
      <c r="T5" s="239">
        <v>0.1</v>
      </c>
      <c r="U5" s="237" t="s">
        <v>44</v>
      </c>
      <c r="V5" s="240" t="s">
        <v>35</v>
      </c>
      <c r="W5" s="237" t="s">
        <v>36</v>
      </c>
      <c r="X5" s="237">
        <v>18</v>
      </c>
      <c r="Y5" s="237">
        <v>75</v>
      </c>
      <c r="Z5" s="237" t="s">
        <v>45</v>
      </c>
      <c r="AA5" s="241" t="s">
        <v>46</v>
      </c>
    </row>
    <row r="6" spans="1:130" ht="50.1" customHeight="1" x14ac:dyDescent="0.25">
      <c r="B6" s="394"/>
      <c r="C6" s="401"/>
      <c r="D6" s="235" t="s">
        <v>47</v>
      </c>
      <c r="E6" s="236" t="s">
        <v>48</v>
      </c>
      <c r="F6" s="237" t="s">
        <v>40</v>
      </c>
      <c r="G6" s="214">
        <v>5.3499999999999999E-2</v>
      </c>
      <c r="H6" s="214" t="s">
        <v>41</v>
      </c>
      <c r="I6" s="237" t="s">
        <v>49</v>
      </c>
      <c r="J6" s="237" t="s">
        <v>29</v>
      </c>
      <c r="K6" s="214" t="s">
        <v>43</v>
      </c>
      <c r="L6" s="238">
        <v>0</v>
      </c>
      <c r="M6" s="238">
        <v>999</v>
      </c>
      <c r="N6" s="238" t="s">
        <v>30</v>
      </c>
      <c r="O6" s="238" t="s">
        <v>30</v>
      </c>
      <c r="P6" s="238" t="s">
        <v>31</v>
      </c>
      <c r="Q6" s="238" t="s">
        <v>32</v>
      </c>
      <c r="R6" s="239">
        <v>0.8</v>
      </c>
      <c r="S6" s="236" t="s">
        <v>50</v>
      </c>
      <c r="T6" s="239">
        <v>0.1</v>
      </c>
      <c r="U6" s="237" t="s">
        <v>51</v>
      </c>
      <c r="V6" s="240" t="s">
        <v>35</v>
      </c>
      <c r="W6" s="237" t="s">
        <v>36</v>
      </c>
      <c r="X6" s="237">
        <v>18</v>
      </c>
      <c r="Y6" s="237">
        <v>75</v>
      </c>
      <c r="Z6" s="242" t="s">
        <v>45</v>
      </c>
      <c r="AA6" s="241" t="s">
        <v>46</v>
      </c>
    </row>
    <row r="7" spans="1:130" ht="50.1" customHeight="1" x14ac:dyDescent="0.25">
      <c r="B7" s="394"/>
      <c r="C7" s="401"/>
      <c r="D7" s="235" t="s">
        <v>52</v>
      </c>
      <c r="E7" s="236" t="s">
        <v>53</v>
      </c>
      <c r="F7" s="237" t="s">
        <v>40</v>
      </c>
      <c r="G7" s="214">
        <v>5.45E-2</v>
      </c>
      <c r="H7" s="214" t="s">
        <v>41</v>
      </c>
      <c r="I7" s="237" t="s">
        <v>49</v>
      </c>
      <c r="J7" s="237" t="s">
        <v>29</v>
      </c>
      <c r="K7" s="214" t="s">
        <v>43</v>
      </c>
      <c r="L7" s="238">
        <v>0</v>
      </c>
      <c r="M7" s="238">
        <v>0</v>
      </c>
      <c r="N7" s="238" t="s">
        <v>30</v>
      </c>
      <c r="O7" s="238" t="s">
        <v>30</v>
      </c>
      <c r="P7" s="238" t="s">
        <v>31</v>
      </c>
      <c r="Q7" s="238" t="s">
        <v>32</v>
      </c>
      <c r="R7" s="239">
        <v>0.8</v>
      </c>
      <c r="S7" s="236" t="s">
        <v>50</v>
      </c>
      <c r="T7" s="239">
        <v>0.1</v>
      </c>
      <c r="U7" s="237" t="s">
        <v>51</v>
      </c>
      <c r="V7" s="240" t="s">
        <v>35</v>
      </c>
      <c r="W7" s="237" t="s">
        <v>54</v>
      </c>
      <c r="X7" s="237">
        <v>18</v>
      </c>
      <c r="Y7" s="237">
        <v>75</v>
      </c>
      <c r="Z7" s="242" t="s">
        <v>45</v>
      </c>
      <c r="AA7" s="243" t="s">
        <v>46</v>
      </c>
    </row>
    <row r="8" spans="1:130" ht="50.1" customHeight="1" x14ac:dyDescent="0.25">
      <c r="B8" s="394"/>
      <c r="C8" s="401"/>
      <c r="D8" s="235" t="s">
        <v>55</v>
      </c>
      <c r="E8" s="236" t="s">
        <v>56</v>
      </c>
      <c r="F8" s="237" t="s">
        <v>40</v>
      </c>
      <c r="G8" s="214">
        <v>5.8400000000000001E-2</v>
      </c>
      <c r="H8" s="214" t="s">
        <v>41</v>
      </c>
      <c r="I8" s="237" t="s">
        <v>42</v>
      </c>
      <c r="J8" s="237" t="s">
        <v>29</v>
      </c>
      <c r="K8" s="214" t="s">
        <v>43</v>
      </c>
      <c r="L8" s="238">
        <v>0</v>
      </c>
      <c r="M8" s="238">
        <v>999</v>
      </c>
      <c r="N8" s="238" t="s">
        <v>30</v>
      </c>
      <c r="O8" s="238" t="s">
        <v>57</v>
      </c>
      <c r="P8" s="238">
        <v>112500</v>
      </c>
      <c r="Q8" s="238" t="s">
        <v>58</v>
      </c>
      <c r="R8" s="239">
        <v>0.9</v>
      </c>
      <c r="S8" s="237" t="s">
        <v>33</v>
      </c>
      <c r="T8" s="239">
        <v>0.1</v>
      </c>
      <c r="U8" s="237" t="s">
        <v>44</v>
      </c>
      <c r="V8" s="240" t="s">
        <v>35</v>
      </c>
      <c r="W8" s="237" t="s">
        <v>36</v>
      </c>
      <c r="X8" s="237">
        <v>18</v>
      </c>
      <c r="Y8" s="237">
        <v>75</v>
      </c>
      <c r="Z8" s="242" t="s">
        <v>45</v>
      </c>
      <c r="AA8" s="243"/>
    </row>
    <row r="9" spans="1:130" ht="50.1" customHeight="1" x14ac:dyDescent="0.25">
      <c r="B9" s="394"/>
      <c r="C9" s="401"/>
      <c r="D9" s="235" t="s">
        <v>59</v>
      </c>
      <c r="E9" s="236" t="s">
        <v>60</v>
      </c>
      <c r="F9" s="237" t="s">
        <v>40</v>
      </c>
      <c r="G9" s="214">
        <v>5.79E-2</v>
      </c>
      <c r="H9" s="214" t="s">
        <v>41</v>
      </c>
      <c r="I9" s="237" t="s">
        <v>49</v>
      </c>
      <c r="J9" s="237" t="s">
        <v>29</v>
      </c>
      <c r="K9" s="214" t="s">
        <v>43</v>
      </c>
      <c r="L9" s="238">
        <v>0</v>
      </c>
      <c r="M9" s="238">
        <v>0</v>
      </c>
      <c r="N9" s="238" t="s">
        <v>30</v>
      </c>
      <c r="O9" s="238" t="s">
        <v>57</v>
      </c>
      <c r="P9" s="238">
        <v>112500</v>
      </c>
      <c r="Q9" s="238" t="s">
        <v>58</v>
      </c>
      <c r="R9" s="239">
        <v>0.9</v>
      </c>
      <c r="S9" s="236" t="s">
        <v>50</v>
      </c>
      <c r="T9" s="239">
        <v>0.1</v>
      </c>
      <c r="U9" s="237" t="s">
        <v>51</v>
      </c>
      <c r="V9" s="240" t="s">
        <v>35</v>
      </c>
      <c r="W9" s="237" t="s">
        <v>36</v>
      </c>
      <c r="X9" s="237">
        <v>18</v>
      </c>
      <c r="Y9" s="237">
        <v>75</v>
      </c>
      <c r="Z9" s="242" t="s">
        <v>45</v>
      </c>
      <c r="AA9" s="241"/>
    </row>
    <row r="10" spans="1:130" ht="50.1" customHeight="1" thickBot="1" x14ac:dyDescent="0.3">
      <c r="B10" s="394"/>
      <c r="C10" s="402"/>
      <c r="D10" s="211" t="s">
        <v>61</v>
      </c>
      <c r="E10" s="212" t="s">
        <v>62</v>
      </c>
      <c r="F10" s="213" t="s">
        <v>40</v>
      </c>
      <c r="G10" s="215">
        <v>6.0900000000000003E-2</v>
      </c>
      <c r="H10" s="215" t="s">
        <v>41</v>
      </c>
      <c r="I10" s="213" t="s">
        <v>49</v>
      </c>
      <c r="J10" s="213" t="s">
        <v>29</v>
      </c>
      <c r="K10" s="215" t="s">
        <v>43</v>
      </c>
      <c r="L10" s="216">
        <v>0</v>
      </c>
      <c r="M10" s="216">
        <v>0</v>
      </c>
      <c r="N10" s="216" t="s">
        <v>30</v>
      </c>
      <c r="O10" s="216" t="s">
        <v>57</v>
      </c>
      <c r="P10" s="216">
        <v>118750</v>
      </c>
      <c r="Q10" s="216" t="s">
        <v>63</v>
      </c>
      <c r="R10" s="217">
        <v>0.95</v>
      </c>
      <c r="S10" s="212" t="s">
        <v>50</v>
      </c>
      <c r="T10" s="217">
        <v>0.1</v>
      </c>
      <c r="U10" s="213" t="s">
        <v>51</v>
      </c>
      <c r="V10" s="293" t="s">
        <v>35</v>
      </c>
      <c r="W10" s="213" t="s">
        <v>36</v>
      </c>
      <c r="X10" s="213">
        <v>18</v>
      </c>
      <c r="Y10" s="174">
        <v>75</v>
      </c>
      <c r="Z10" s="242" t="s">
        <v>45</v>
      </c>
      <c r="AA10" s="244" t="s">
        <v>64</v>
      </c>
    </row>
    <row r="11" spans="1:130" ht="50.1" customHeight="1" x14ac:dyDescent="0.25">
      <c r="B11" s="374"/>
      <c r="C11" s="383" t="s">
        <v>65</v>
      </c>
      <c r="D11" s="185" t="s">
        <v>288</v>
      </c>
      <c r="E11" s="206" t="s">
        <v>66</v>
      </c>
      <c r="F11" s="207" t="s">
        <v>27</v>
      </c>
      <c r="G11" s="208">
        <f>C2-H11</f>
        <v>4.6899999999999997E-2</v>
      </c>
      <c r="H11" s="208">
        <v>2.9100000000000001E-2</v>
      </c>
      <c r="I11" s="207" t="s">
        <v>28</v>
      </c>
      <c r="J11" s="207" t="s">
        <v>29</v>
      </c>
      <c r="K11" s="208">
        <v>2.5000000000000001E-2</v>
      </c>
      <c r="L11" s="209">
        <v>0</v>
      </c>
      <c r="M11" s="209">
        <v>999</v>
      </c>
      <c r="N11" s="209" t="s">
        <v>57</v>
      </c>
      <c r="O11" s="209" t="s">
        <v>57</v>
      </c>
      <c r="P11" s="209" t="s">
        <v>32</v>
      </c>
      <c r="Q11" s="209" t="s">
        <v>67</v>
      </c>
      <c r="R11" s="210">
        <v>0.8</v>
      </c>
      <c r="S11" s="207" t="s">
        <v>33</v>
      </c>
      <c r="T11" s="210">
        <v>0.25</v>
      </c>
      <c r="U11" s="207" t="s">
        <v>34</v>
      </c>
      <c r="V11" s="245" t="s">
        <v>35</v>
      </c>
      <c r="W11" s="207" t="s">
        <v>68</v>
      </c>
      <c r="X11" s="207">
        <v>18</v>
      </c>
      <c r="Y11" s="207">
        <v>75</v>
      </c>
      <c r="Z11" s="207" t="s">
        <v>322</v>
      </c>
      <c r="AA11" s="246" t="s">
        <v>69</v>
      </c>
    </row>
    <row r="12" spans="1:130" ht="50.1" customHeight="1" x14ac:dyDescent="0.25">
      <c r="B12" s="374"/>
      <c r="C12" s="384"/>
      <c r="D12" s="211" t="s">
        <v>70</v>
      </c>
      <c r="E12" s="212" t="s">
        <v>71</v>
      </c>
      <c r="F12" s="213" t="s">
        <v>40</v>
      </c>
      <c r="G12" s="215">
        <v>5.3900000000000003E-2</v>
      </c>
      <c r="H12" s="215" t="s">
        <v>41</v>
      </c>
      <c r="I12" s="213" t="s">
        <v>49</v>
      </c>
      <c r="J12" s="213" t="s">
        <v>29</v>
      </c>
      <c r="K12" s="215" t="s">
        <v>43</v>
      </c>
      <c r="L12" s="216">
        <v>250</v>
      </c>
      <c r="M12" s="216">
        <v>999</v>
      </c>
      <c r="N12" s="216" t="s">
        <v>57</v>
      </c>
      <c r="O12" s="216" t="s">
        <v>57</v>
      </c>
      <c r="P12" s="216" t="s">
        <v>32</v>
      </c>
      <c r="Q12" s="216" t="s">
        <v>72</v>
      </c>
      <c r="R12" s="217">
        <v>0.8</v>
      </c>
      <c r="S12" s="212" t="s">
        <v>50</v>
      </c>
      <c r="T12" s="217">
        <v>0.1</v>
      </c>
      <c r="U12" s="213" t="s">
        <v>51</v>
      </c>
      <c r="V12" s="293" t="s">
        <v>35</v>
      </c>
      <c r="W12" s="213" t="s">
        <v>68</v>
      </c>
      <c r="X12" s="174">
        <v>18</v>
      </c>
      <c r="Y12" s="213">
        <v>75</v>
      </c>
      <c r="Z12" s="247" t="s">
        <v>45</v>
      </c>
      <c r="AA12" s="244"/>
    </row>
    <row r="13" spans="1:130" ht="50.1" customHeight="1" x14ac:dyDescent="0.25">
      <c r="B13" s="374"/>
      <c r="C13" s="385" t="s">
        <v>73</v>
      </c>
      <c r="D13" s="185" t="s">
        <v>74</v>
      </c>
      <c r="E13" s="206" t="s">
        <v>75</v>
      </c>
      <c r="F13" s="207" t="s">
        <v>40</v>
      </c>
      <c r="G13" s="208">
        <v>5.6899999999999999E-2</v>
      </c>
      <c r="H13" s="208" t="s">
        <v>41</v>
      </c>
      <c r="I13" s="207" t="s">
        <v>42</v>
      </c>
      <c r="J13" s="207" t="s">
        <v>29</v>
      </c>
      <c r="K13" s="208" t="s">
        <v>43</v>
      </c>
      <c r="L13" s="209">
        <v>0</v>
      </c>
      <c r="M13" s="209">
        <v>999</v>
      </c>
      <c r="N13" s="209" t="s">
        <v>30</v>
      </c>
      <c r="O13" s="209" t="s">
        <v>30</v>
      </c>
      <c r="P13" s="209" t="s">
        <v>76</v>
      </c>
      <c r="Q13" s="209" t="s">
        <v>32</v>
      </c>
      <c r="R13" s="210">
        <v>0.8</v>
      </c>
      <c r="S13" s="207" t="s">
        <v>33</v>
      </c>
      <c r="T13" s="210">
        <v>0.1</v>
      </c>
      <c r="U13" s="207" t="s">
        <v>44</v>
      </c>
      <c r="V13" s="245" t="s">
        <v>35</v>
      </c>
      <c r="W13" s="207" t="s">
        <v>36</v>
      </c>
      <c r="X13" s="207">
        <v>18</v>
      </c>
      <c r="Y13" s="207">
        <v>75</v>
      </c>
      <c r="Z13" s="248" t="s">
        <v>45</v>
      </c>
      <c r="AA13" s="362" t="s">
        <v>77</v>
      </c>
    </row>
    <row r="14" spans="1:130" ht="50.1" customHeight="1" x14ac:dyDescent="0.25">
      <c r="B14" s="374"/>
      <c r="C14" s="386"/>
      <c r="D14" s="235" t="s">
        <v>78</v>
      </c>
      <c r="E14" s="236" t="s">
        <v>79</v>
      </c>
      <c r="F14" s="237" t="s">
        <v>40</v>
      </c>
      <c r="G14" s="214">
        <v>5.79E-2</v>
      </c>
      <c r="H14" s="214" t="s">
        <v>41</v>
      </c>
      <c r="I14" s="237" t="s">
        <v>49</v>
      </c>
      <c r="J14" s="237" t="s">
        <v>29</v>
      </c>
      <c r="K14" s="214" t="s">
        <v>43</v>
      </c>
      <c r="L14" s="238">
        <v>0</v>
      </c>
      <c r="M14" s="238">
        <v>999</v>
      </c>
      <c r="N14" s="238" t="s">
        <v>30</v>
      </c>
      <c r="O14" s="238" t="s">
        <v>30</v>
      </c>
      <c r="P14" s="238" t="s">
        <v>76</v>
      </c>
      <c r="Q14" s="238" t="s">
        <v>32</v>
      </c>
      <c r="R14" s="239">
        <v>0.8</v>
      </c>
      <c r="S14" s="236" t="s">
        <v>50</v>
      </c>
      <c r="T14" s="239">
        <v>0.1</v>
      </c>
      <c r="U14" s="237" t="s">
        <v>51</v>
      </c>
      <c r="V14" s="240" t="s">
        <v>35</v>
      </c>
      <c r="W14" s="237" t="s">
        <v>36</v>
      </c>
      <c r="X14" s="237">
        <v>18</v>
      </c>
      <c r="Y14" s="237">
        <v>75</v>
      </c>
      <c r="Z14" s="242" t="s">
        <v>45</v>
      </c>
      <c r="AA14" s="388"/>
    </row>
    <row r="15" spans="1:130" ht="50.1" customHeight="1" x14ac:dyDescent="0.25">
      <c r="B15" s="374"/>
      <c r="C15" s="386"/>
      <c r="D15" s="235" t="s">
        <v>80</v>
      </c>
      <c r="E15" s="206" t="s">
        <v>75</v>
      </c>
      <c r="F15" s="207" t="s">
        <v>40</v>
      </c>
      <c r="G15" s="208">
        <v>6.1899999999999997E-2</v>
      </c>
      <c r="H15" s="208" t="s">
        <v>41</v>
      </c>
      <c r="I15" s="207" t="s">
        <v>42</v>
      </c>
      <c r="J15" s="207" t="s">
        <v>29</v>
      </c>
      <c r="K15" s="208" t="s">
        <v>43</v>
      </c>
      <c r="L15" s="209">
        <v>0</v>
      </c>
      <c r="M15" s="209">
        <v>999</v>
      </c>
      <c r="N15" s="209" t="s">
        <v>30</v>
      </c>
      <c r="O15" s="209" t="s">
        <v>30</v>
      </c>
      <c r="P15" s="209">
        <v>112500</v>
      </c>
      <c r="Q15" s="209" t="s">
        <v>58</v>
      </c>
      <c r="R15" s="210">
        <v>0.9</v>
      </c>
      <c r="S15" s="207" t="s">
        <v>33</v>
      </c>
      <c r="T15" s="210">
        <v>0.1</v>
      </c>
      <c r="U15" s="207" t="s">
        <v>44</v>
      </c>
      <c r="V15" s="245" t="s">
        <v>35</v>
      </c>
      <c r="W15" s="207" t="s">
        <v>36</v>
      </c>
      <c r="X15" s="207">
        <v>18</v>
      </c>
      <c r="Y15" s="207">
        <v>75</v>
      </c>
      <c r="Z15" s="248" t="s">
        <v>45</v>
      </c>
      <c r="AA15" s="388"/>
    </row>
    <row r="16" spans="1:130" ht="50.1" customHeight="1" x14ac:dyDescent="0.25">
      <c r="B16" s="374"/>
      <c r="C16" s="387"/>
      <c r="D16" s="235" t="s">
        <v>81</v>
      </c>
      <c r="E16" s="236" t="s">
        <v>79</v>
      </c>
      <c r="F16" s="237" t="s">
        <v>40</v>
      </c>
      <c r="G16" s="214">
        <v>6.1899999999999997E-2</v>
      </c>
      <c r="H16" s="214" t="s">
        <v>41</v>
      </c>
      <c r="I16" s="237" t="s">
        <v>49</v>
      </c>
      <c r="J16" s="237" t="s">
        <v>29</v>
      </c>
      <c r="K16" s="214" t="s">
        <v>43</v>
      </c>
      <c r="L16" s="238">
        <v>0</v>
      </c>
      <c r="M16" s="238">
        <v>999</v>
      </c>
      <c r="N16" s="238" t="s">
        <v>30</v>
      </c>
      <c r="O16" s="238" t="s">
        <v>30</v>
      </c>
      <c r="P16" s="238">
        <v>112500</v>
      </c>
      <c r="Q16" s="238" t="s">
        <v>58</v>
      </c>
      <c r="R16" s="239">
        <v>0.9</v>
      </c>
      <c r="S16" s="236" t="s">
        <v>50</v>
      </c>
      <c r="T16" s="239">
        <v>0.1</v>
      </c>
      <c r="U16" s="237" t="s">
        <v>51</v>
      </c>
      <c r="V16" s="240" t="s">
        <v>35</v>
      </c>
      <c r="W16" s="237" t="s">
        <v>36</v>
      </c>
      <c r="X16" s="237">
        <v>18</v>
      </c>
      <c r="Y16" s="237">
        <v>75</v>
      </c>
      <c r="Z16" s="242" t="s">
        <v>45</v>
      </c>
      <c r="AA16" s="389"/>
    </row>
    <row r="17" spans="2:27" ht="50.1" customHeight="1" x14ac:dyDescent="0.25">
      <c r="B17" s="374"/>
      <c r="C17" s="387"/>
      <c r="D17" s="235" t="s">
        <v>289</v>
      </c>
      <c r="E17" s="236" t="s">
        <v>82</v>
      </c>
      <c r="F17" s="237" t="s">
        <v>27</v>
      </c>
      <c r="G17" s="214">
        <f>C2-H17</f>
        <v>5.1900000000000002E-2</v>
      </c>
      <c r="H17" s="214">
        <v>2.41E-2</v>
      </c>
      <c r="I17" s="237" t="s">
        <v>28</v>
      </c>
      <c r="J17" s="237" t="s">
        <v>29</v>
      </c>
      <c r="K17" s="214">
        <v>2.5000000000000001E-2</v>
      </c>
      <c r="L17" s="238">
        <v>0</v>
      </c>
      <c r="M17" s="238">
        <v>499</v>
      </c>
      <c r="N17" s="238" t="s">
        <v>30</v>
      </c>
      <c r="O17" s="238" t="s">
        <v>30</v>
      </c>
      <c r="P17" s="238" t="s">
        <v>76</v>
      </c>
      <c r="Q17" s="238" t="s">
        <v>83</v>
      </c>
      <c r="R17" s="239">
        <v>0.8</v>
      </c>
      <c r="S17" s="237" t="s">
        <v>33</v>
      </c>
      <c r="T17" s="239">
        <v>0.25</v>
      </c>
      <c r="U17" s="237" t="s">
        <v>34</v>
      </c>
      <c r="V17" s="240" t="s">
        <v>35</v>
      </c>
      <c r="W17" s="237" t="s">
        <v>36</v>
      </c>
      <c r="X17" s="237">
        <v>18</v>
      </c>
      <c r="Y17" s="237">
        <v>75</v>
      </c>
      <c r="Z17" s="242" t="s">
        <v>322</v>
      </c>
      <c r="AA17" s="389"/>
    </row>
    <row r="18" spans="2:27" ht="50.1" customHeight="1" x14ac:dyDescent="0.25">
      <c r="B18" s="374"/>
      <c r="C18" s="384"/>
      <c r="D18" s="213" t="s">
        <v>290</v>
      </c>
      <c r="E18" s="212" t="s">
        <v>84</v>
      </c>
      <c r="F18" s="213" t="s">
        <v>27</v>
      </c>
      <c r="G18" s="215">
        <f>C2-H18</f>
        <v>5.6899999999999999E-2</v>
      </c>
      <c r="H18" s="215">
        <v>1.9099999999999999E-2</v>
      </c>
      <c r="I18" s="213" t="s">
        <v>28</v>
      </c>
      <c r="J18" s="213" t="s">
        <v>29</v>
      </c>
      <c r="K18" s="215">
        <v>2.5000000000000001E-2</v>
      </c>
      <c r="L18" s="216">
        <v>0</v>
      </c>
      <c r="M18" s="216">
        <v>499</v>
      </c>
      <c r="N18" s="216" t="s">
        <v>30</v>
      </c>
      <c r="O18" s="216" t="s">
        <v>30</v>
      </c>
      <c r="P18" s="216">
        <v>112500</v>
      </c>
      <c r="Q18" s="216" t="s">
        <v>58</v>
      </c>
      <c r="R18" s="217">
        <v>0.9</v>
      </c>
      <c r="S18" s="213" t="s">
        <v>33</v>
      </c>
      <c r="T18" s="217">
        <v>0.25</v>
      </c>
      <c r="U18" s="213" t="s">
        <v>34</v>
      </c>
      <c r="V18" s="293" t="s">
        <v>35</v>
      </c>
      <c r="W18" s="213" t="s">
        <v>36</v>
      </c>
      <c r="X18" s="213">
        <v>18</v>
      </c>
      <c r="Y18" s="213">
        <v>75</v>
      </c>
      <c r="Z18" s="249" t="s">
        <v>322</v>
      </c>
      <c r="AA18" s="390"/>
    </row>
    <row r="19" spans="2:27" ht="50.1" customHeight="1" x14ac:dyDescent="0.25">
      <c r="B19" s="374"/>
      <c r="C19" s="395" t="s">
        <v>85</v>
      </c>
      <c r="D19" s="185" t="s">
        <v>291</v>
      </c>
      <c r="E19" s="206" t="s">
        <v>86</v>
      </c>
      <c r="F19" s="180" t="s">
        <v>27</v>
      </c>
      <c r="G19" s="181">
        <f>C2-H19</f>
        <v>5.5899999999999998E-2</v>
      </c>
      <c r="H19" s="181">
        <v>2.01E-2</v>
      </c>
      <c r="I19" s="180" t="s">
        <v>87</v>
      </c>
      <c r="J19" s="180" t="s">
        <v>29</v>
      </c>
      <c r="K19" s="181">
        <v>2.5000000000000001E-2</v>
      </c>
      <c r="L19" s="182">
        <v>0</v>
      </c>
      <c r="M19" s="182">
        <v>499</v>
      </c>
      <c r="N19" s="182" t="s">
        <v>30</v>
      </c>
      <c r="O19" s="182" t="s">
        <v>30</v>
      </c>
      <c r="P19" s="182" t="s">
        <v>76</v>
      </c>
      <c r="Q19" s="182" t="s">
        <v>83</v>
      </c>
      <c r="R19" s="183">
        <v>0.85</v>
      </c>
      <c r="S19" s="179" t="s">
        <v>88</v>
      </c>
      <c r="T19" s="183">
        <v>0.25</v>
      </c>
      <c r="U19" s="180" t="s">
        <v>34</v>
      </c>
      <c r="V19" s="292" t="s">
        <v>35</v>
      </c>
      <c r="W19" s="180" t="s">
        <v>36</v>
      </c>
      <c r="X19" s="180">
        <v>18</v>
      </c>
      <c r="Y19" s="180">
        <v>75</v>
      </c>
      <c r="Z19" s="250" t="s">
        <v>322</v>
      </c>
      <c r="AA19" s="362" t="s">
        <v>89</v>
      </c>
    </row>
    <row r="20" spans="2:27" ht="50.1" customHeight="1" x14ac:dyDescent="0.25">
      <c r="B20" s="374"/>
      <c r="C20" s="387"/>
      <c r="D20" s="172" t="s">
        <v>90</v>
      </c>
      <c r="E20" s="251" t="s">
        <v>91</v>
      </c>
      <c r="F20" s="174" t="s">
        <v>40</v>
      </c>
      <c r="G20" s="175">
        <v>6.2399999999999997E-2</v>
      </c>
      <c r="H20" s="175" t="s">
        <v>41</v>
      </c>
      <c r="I20" s="174" t="s">
        <v>92</v>
      </c>
      <c r="J20" s="174" t="s">
        <v>29</v>
      </c>
      <c r="K20" s="175" t="s">
        <v>43</v>
      </c>
      <c r="L20" s="176">
        <v>0</v>
      </c>
      <c r="M20" s="176">
        <v>999</v>
      </c>
      <c r="N20" s="176" t="s">
        <v>30</v>
      </c>
      <c r="O20" s="176" t="s">
        <v>30</v>
      </c>
      <c r="P20" s="176" t="s">
        <v>76</v>
      </c>
      <c r="Q20" s="176" t="s">
        <v>32</v>
      </c>
      <c r="R20" s="177">
        <v>0.85</v>
      </c>
      <c r="S20" s="173" t="s">
        <v>88</v>
      </c>
      <c r="T20" s="177">
        <v>0.1</v>
      </c>
      <c r="U20" s="174" t="s">
        <v>93</v>
      </c>
      <c r="V20" s="252" t="s">
        <v>35</v>
      </c>
      <c r="W20" s="174" t="s">
        <v>36</v>
      </c>
      <c r="X20" s="174">
        <v>18</v>
      </c>
      <c r="Y20" s="174">
        <v>75</v>
      </c>
      <c r="Z20" s="174" t="s">
        <v>45</v>
      </c>
      <c r="AA20" s="396"/>
    </row>
    <row r="21" spans="2:27" ht="50.1" customHeight="1" x14ac:dyDescent="0.25">
      <c r="B21" s="374"/>
      <c r="C21" s="384"/>
      <c r="D21" s="211" t="s">
        <v>94</v>
      </c>
      <c r="E21" s="212" t="s">
        <v>95</v>
      </c>
      <c r="F21" s="213" t="s">
        <v>40</v>
      </c>
      <c r="G21" s="215">
        <v>6.1899999999999997E-2</v>
      </c>
      <c r="H21" s="214" t="s">
        <v>41</v>
      </c>
      <c r="I21" s="237" t="s">
        <v>49</v>
      </c>
      <c r="J21" s="237" t="s">
        <v>29</v>
      </c>
      <c r="K21" s="214" t="s">
        <v>43</v>
      </c>
      <c r="L21" s="238">
        <v>0</v>
      </c>
      <c r="M21" s="238">
        <v>999</v>
      </c>
      <c r="N21" s="238" t="s">
        <v>30</v>
      </c>
      <c r="O21" s="238" t="s">
        <v>30</v>
      </c>
      <c r="P21" s="238" t="s">
        <v>76</v>
      </c>
      <c r="Q21" s="238" t="s">
        <v>32</v>
      </c>
      <c r="R21" s="239">
        <v>0.8</v>
      </c>
      <c r="S21" s="236" t="s">
        <v>50</v>
      </c>
      <c r="T21" s="239">
        <v>0.1</v>
      </c>
      <c r="U21" s="237" t="s">
        <v>51</v>
      </c>
      <c r="V21" s="240" t="s">
        <v>35</v>
      </c>
      <c r="W21" s="237" t="s">
        <v>36</v>
      </c>
      <c r="X21" s="237">
        <v>18</v>
      </c>
      <c r="Y21" s="237">
        <v>75</v>
      </c>
      <c r="Z21" s="253" t="s">
        <v>45</v>
      </c>
      <c r="AA21" s="254" t="s">
        <v>96</v>
      </c>
    </row>
    <row r="22" spans="2:27" ht="50.1" customHeight="1" x14ac:dyDescent="0.25">
      <c r="B22" s="374"/>
      <c r="C22" s="395" t="s">
        <v>97</v>
      </c>
      <c r="D22" s="294" t="s">
        <v>292</v>
      </c>
      <c r="E22" s="255" t="s">
        <v>98</v>
      </c>
      <c r="F22" s="256" t="s">
        <v>27</v>
      </c>
      <c r="G22" s="257">
        <f t="shared" ref="G22:G23" si="0">$C$2-H22</f>
        <v>4.6899999999999997E-2</v>
      </c>
      <c r="H22" s="257">
        <v>2.9100000000000001E-2</v>
      </c>
      <c r="I22" s="256" t="s">
        <v>28</v>
      </c>
      <c r="J22" s="256" t="s">
        <v>29</v>
      </c>
      <c r="K22" s="257">
        <v>2.5000000000000001E-2</v>
      </c>
      <c r="L22" s="258">
        <v>0</v>
      </c>
      <c r="M22" s="258">
        <v>499</v>
      </c>
      <c r="N22" s="258" t="s">
        <v>30</v>
      </c>
      <c r="O22" s="258" t="s">
        <v>57</v>
      </c>
      <c r="P22" s="258" t="s">
        <v>76</v>
      </c>
      <c r="Q22" s="258" t="s">
        <v>83</v>
      </c>
      <c r="R22" s="259">
        <v>0.8</v>
      </c>
      <c r="S22" s="256" t="s">
        <v>99</v>
      </c>
      <c r="T22" s="259">
        <v>0.25</v>
      </c>
      <c r="U22" s="256" t="s">
        <v>34</v>
      </c>
      <c r="V22" s="260" t="s">
        <v>35</v>
      </c>
      <c r="W22" s="256" t="s">
        <v>36</v>
      </c>
      <c r="X22" s="256">
        <v>18</v>
      </c>
      <c r="Y22" s="256">
        <v>75</v>
      </c>
      <c r="Z22" s="256" t="s">
        <v>322</v>
      </c>
      <c r="AA22" s="397" t="s">
        <v>100</v>
      </c>
    </row>
    <row r="23" spans="2:27" ht="50.1" customHeight="1" x14ac:dyDescent="0.25">
      <c r="B23" s="374"/>
      <c r="C23" s="386"/>
      <c r="D23" s="295" t="s">
        <v>293</v>
      </c>
      <c r="E23" s="261" t="s">
        <v>101</v>
      </c>
      <c r="F23" s="262" t="s">
        <v>27</v>
      </c>
      <c r="G23" s="263">
        <f t="shared" si="0"/>
        <v>4.8899999999999999E-2</v>
      </c>
      <c r="H23" s="263">
        <v>2.7099999999999999E-2</v>
      </c>
      <c r="I23" s="262" t="s">
        <v>28</v>
      </c>
      <c r="J23" s="262" t="s">
        <v>29</v>
      </c>
      <c r="K23" s="263">
        <v>2.5000000000000001E-2</v>
      </c>
      <c r="L23" s="264">
        <v>0</v>
      </c>
      <c r="M23" s="264">
        <v>499</v>
      </c>
      <c r="N23" s="264" t="s">
        <v>30</v>
      </c>
      <c r="O23" s="264" t="s">
        <v>57</v>
      </c>
      <c r="P23" s="264" t="s">
        <v>76</v>
      </c>
      <c r="Q23" s="264" t="s">
        <v>32</v>
      </c>
      <c r="R23" s="265">
        <v>0.85</v>
      </c>
      <c r="S23" s="262" t="s">
        <v>99</v>
      </c>
      <c r="T23" s="265">
        <v>0.25</v>
      </c>
      <c r="U23" s="262" t="s">
        <v>34</v>
      </c>
      <c r="V23" s="266" t="s">
        <v>35</v>
      </c>
      <c r="W23" s="262" t="s">
        <v>36</v>
      </c>
      <c r="X23" s="262">
        <v>18</v>
      </c>
      <c r="Y23" s="262">
        <v>75</v>
      </c>
      <c r="Z23" s="262" t="s">
        <v>322</v>
      </c>
      <c r="AA23" s="398"/>
    </row>
    <row r="24" spans="2:27" ht="50.1" customHeight="1" x14ac:dyDescent="0.25">
      <c r="B24" s="374"/>
      <c r="C24" s="387"/>
      <c r="D24" s="296" t="s">
        <v>102</v>
      </c>
      <c r="E24" s="261" t="s">
        <v>103</v>
      </c>
      <c r="F24" s="262" t="s">
        <v>40</v>
      </c>
      <c r="G24" s="263">
        <v>5.2900000000000003E-2</v>
      </c>
      <c r="H24" s="263" t="s">
        <v>41</v>
      </c>
      <c r="I24" s="262" t="s">
        <v>49</v>
      </c>
      <c r="J24" s="262" t="s">
        <v>29</v>
      </c>
      <c r="K24" s="263" t="s">
        <v>43</v>
      </c>
      <c r="L24" s="264">
        <v>0</v>
      </c>
      <c r="M24" s="264">
        <v>999</v>
      </c>
      <c r="N24" s="264" t="s">
        <v>30</v>
      </c>
      <c r="O24" s="264" t="s">
        <v>57</v>
      </c>
      <c r="P24" s="264" t="s">
        <v>76</v>
      </c>
      <c r="Q24" s="264" t="s">
        <v>32</v>
      </c>
      <c r="R24" s="265">
        <v>0.8</v>
      </c>
      <c r="S24" s="261" t="s">
        <v>50</v>
      </c>
      <c r="T24" s="265">
        <v>0.1</v>
      </c>
      <c r="U24" s="262" t="s">
        <v>51</v>
      </c>
      <c r="V24" s="266" t="s">
        <v>35</v>
      </c>
      <c r="W24" s="262" t="s">
        <v>36</v>
      </c>
      <c r="X24" s="262">
        <v>18</v>
      </c>
      <c r="Y24" s="262">
        <v>75</v>
      </c>
      <c r="Z24" s="242" t="s">
        <v>45</v>
      </c>
      <c r="AA24" s="398"/>
    </row>
    <row r="25" spans="2:27" ht="50.1" customHeight="1" x14ac:dyDescent="0.25">
      <c r="B25" s="374"/>
      <c r="C25" s="384"/>
      <c r="D25" s="174" t="s">
        <v>104</v>
      </c>
      <c r="E25" s="173" t="s">
        <v>105</v>
      </c>
      <c r="F25" s="174" t="s">
        <v>40</v>
      </c>
      <c r="G25" s="175">
        <v>5.4399999999999997E-2</v>
      </c>
      <c r="H25" s="175" t="s">
        <v>41</v>
      </c>
      <c r="I25" s="174" t="s">
        <v>49</v>
      </c>
      <c r="J25" s="174" t="s">
        <v>29</v>
      </c>
      <c r="K25" s="175" t="s">
        <v>43</v>
      </c>
      <c r="L25" s="176">
        <v>0</v>
      </c>
      <c r="M25" s="176">
        <v>999</v>
      </c>
      <c r="N25" s="176" t="s">
        <v>30</v>
      </c>
      <c r="O25" s="176" t="s">
        <v>57</v>
      </c>
      <c r="P25" s="176" t="s">
        <v>76</v>
      </c>
      <c r="Q25" s="176" t="s">
        <v>32</v>
      </c>
      <c r="R25" s="177">
        <v>0.85</v>
      </c>
      <c r="S25" s="236" t="s">
        <v>50</v>
      </c>
      <c r="T25" s="177">
        <v>0.1</v>
      </c>
      <c r="U25" s="174" t="s">
        <v>51</v>
      </c>
      <c r="V25" s="252" t="s">
        <v>35</v>
      </c>
      <c r="W25" s="174" t="s">
        <v>36</v>
      </c>
      <c r="X25" s="174">
        <v>18</v>
      </c>
      <c r="Y25" s="174">
        <v>75</v>
      </c>
      <c r="Z25" s="242" t="s">
        <v>45</v>
      </c>
      <c r="AA25" s="399"/>
    </row>
    <row r="26" spans="2:27" ht="50.1" customHeight="1" x14ac:dyDescent="0.25">
      <c r="B26" s="374"/>
      <c r="C26" s="387" t="s">
        <v>106</v>
      </c>
      <c r="D26" s="297" t="s">
        <v>294</v>
      </c>
      <c r="E26" s="267" t="s">
        <v>107</v>
      </c>
      <c r="F26" s="268" t="s">
        <v>27</v>
      </c>
      <c r="G26" s="269">
        <f>$C$2-H26</f>
        <v>4.6899999999999997E-2</v>
      </c>
      <c r="H26" s="269">
        <v>2.9100000000000001E-2</v>
      </c>
      <c r="I26" s="268" t="s">
        <v>28</v>
      </c>
      <c r="J26" s="268" t="s">
        <v>29</v>
      </c>
      <c r="K26" s="269">
        <v>2.5000000000000001E-2</v>
      </c>
      <c r="L26" s="270">
        <v>0</v>
      </c>
      <c r="M26" s="270">
        <v>499</v>
      </c>
      <c r="N26" s="270" t="s">
        <v>30</v>
      </c>
      <c r="O26" s="270" t="s">
        <v>57</v>
      </c>
      <c r="P26" s="270" t="s">
        <v>76</v>
      </c>
      <c r="Q26" s="270" t="s">
        <v>32</v>
      </c>
      <c r="R26" s="271">
        <v>0.8</v>
      </c>
      <c r="S26" s="268" t="s">
        <v>99</v>
      </c>
      <c r="T26" s="271">
        <v>0.25</v>
      </c>
      <c r="U26" s="268" t="s">
        <v>34</v>
      </c>
      <c r="V26" s="272" t="s">
        <v>35</v>
      </c>
      <c r="W26" s="268" t="s">
        <v>36</v>
      </c>
      <c r="X26" s="268">
        <v>18</v>
      </c>
      <c r="Y26" s="268">
        <v>75</v>
      </c>
      <c r="Z26" s="268" t="s">
        <v>322</v>
      </c>
      <c r="AA26" s="391" t="s">
        <v>108</v>
      </c>
    </row>
    <row r="27" spans="2:27" ht="50.1" customHeight="1" x14ac:dyDescent="0.25">
      <c r="B27" s="374"/>
      <c r="C27" s="387"/>
      <c r="D27" s="174" t="s">
        <v>109</v>
      </c>
      <c r="E27" s="273" t="s">
        <v>110</v>
      </c>
      <c r="F27" s="274" t="s">
        <v>40</v>
      </c>
      <c r="G27" s="275">
        <v>5.45E-2</v>
      </c>
      <c r="H27" s="275" t="s">
        <v>41</v>
      </c>
      <c r="I27" s="274" t="s">
        <v>49</v>
      </c>
      <c r="J27" s="274" t="s">
        <v>29</v>
      </c>
      <c r="K27" s="275" t="s">
        <v>43</v>
      </c>
      <c r="L27" s="276">
        <v>0</v>
      </c>
      <c r="M27" s="276">
        <v>0</v>
      </c>
      <c r="N27" s="276" t="s">
        <v>30</v>
      </c>
      <c r="O27" s="276" t="s">
        <v>57</v>
      </c>
      <c r="P27" s="276" t="s">
        <v>76</v>
      </c>
      <c r="Q27" s="276" t="s">
        <v>32</v>
      </c>
      <c r="R27" s="277">
        <v>0.8</v>
      </c>
      <c r="S27" s="273" t="s">
        <v>111</v>
      </c>
      <c r="T27" s="277">
        <v>0.1</v>
      </c>
      <c r="U27" s="274" t="s">
        <v>51</v>
      </c>
      <c r="V27" s="252" t="s">
        <v>35</v>
      </c>
      <c r="W27" s="174" t="s">
        <v>36</v>
      </c>
      <c r="X27" s="174">
        <v>18</v>
      </c>
      <c r="Y27" s="174">
        <v>75</v>
      </c>
      <c r="Z27" s="242" t="s">
        <v>45</v>
      </c>
      <c r="AA27" s="392"/>
    </row>
    <row r="28" spans="2:27" ht="50.1" customHeight="1" thickBot="1" x14ac:dyDescent="0.3">
      <c r="B28" s="374"/>
      <c r="C28" s="387"/>
      <c r="D28" s="298" t="s">
        <v>112</v>
      </c>
      <c r="E28" s="173" t="s">
        <v>113</v>
      </c>
      <c r="F28" s="174" t="s">
        <v>40</v>
      </c>
      <c r="G28" s="175">
        <v>5.79E-2</v>
      </c>
      <c r="H28" s="175" t="s">
        <v>41</v>
      </c>
      <c r="I28" s="174" t="s">
        <v>49</v>
      </c>
      <c r="J28" s="174" t="s">
        <v>29</v>
      </c>
      <c r="K28" s="175" t="s">
        <v>43</v>
      </c>
      <c r="L28" s="176">
        <v>0</v>
      </c>
      <c r="M28" s="176">
        <v>0</v>
      </c>
      <c r="N28" s="176" t="s">
        <v>30</v>
      </c>
      <c r="O28" s="176" t="s">
        <v>57</v>
      </c>
      <c r="P28" s="176">
        <v>112500</v>
      </c>
      <c r="Q28" s="176" t="s">
        <v>58</v>
      </c>
      <c r="R28" s="177">
        <v>0.9</v>
      </c>
      <c r="S28" s="236" t="s">
        <v>50</v>
      </c>
      <c r="T28" s="177">
        <v>0.1</v>
      </c>
      <c r="U28" s="174" t="s">
        <v>51</v>
      </c>
      <c r="V28" s="278" t="s">
        <v>35</v>
      </c>
      <c r="W28" s="279" t="s">
        <v>36</v>
      </c>
      <c r="X28" s="279">
        <v>18</v>
      </c>
      <c r="Y28" s="279">
        <v>75</v>
      </c>
      <c r="Z28" s="247" t="s">
        <v>45</v>
      </c>
      <c r="AA28" s="393"/>
    </row>
    <row r="29" spans="2:27" ht="50.1" customHeight="1" x14ac:dyDescent="0.25">
      <c r="B29" s="373" t="s">
        <v>114</v>
      </c>
      <c r="C29" s="377" t="s">
        <v>115</v>
      </c>
      <c r="D29" s="200" t="s">
        <v>283</v>
      </c>
      <c r="E29" s="201" t="s">
        <v>116</v>
      </c>
      <c r="F29" s="202" t="s">
        <v>40</v>
      </c>
      <c r="G29" s="203">
        <v>5.79E-2</v>
      </c>
      <c r="H29" s="203" t="s">
        <v>41</v>
      </c>
      <c r="I29" s="202" t="s">
        <v>49</v>
      </c>
      <c r="J29" s="202" t="s">
        <v>29</v>
      </c>
      <c r="K29" s="203" t="s">
        <v>43</v>
      </c>
      <c r="L29" s="204">
        <v>0</v>
      </c>
      <c r="M29" s="204">
        <v>0</v>
      </c>
      <c r="N29" s="204" t="s">
        <v>30</v>
      </c>
      <c r="O29" s="204" t="s">
        <v>30</v>
      </c>
      <c r="P29" s="204" t="s">
        <v>31</v>
      </c>
      <c r="Q29" s="204" t="s">
        <v>32</v>
      </c>
      <c r="R29" s="205">
        <v>0.6</v>
      </c>
      <c r="S29" s="201" t="s">
        <v>50</v>
      </c>
      <c r="T29" s="205">
        <v>0.1</v>
      </c>
      <c r="U29" s="202" t="s">
        <v>51</v>
      </c>
      <c r="V29" s="280" t="s">
        <v>35</v>
      </c>
      <c r="W29" s="202" t="s">
        <v>36</v>
      </c>
      <c r="X29" s="202">
        <v>55</v>
      </c>
      <c r="Y29" s="202" t="s">
        <v>117</v>
      </c>
      <c r="Z29" s="281" t="s">
        <v>45</v>
      </c>
      <c r="AA29" s="282"/>
    </row>
    <row r="30" spans="2:27" ht="50.1" customHeight="1" x14ac:dyDescent="0.25">
      <c r="B30" s="374"/>
      <c r="C30" s="378"/>
      <c r="D30" s="218" t="s">
        <v>295</v>
      </c>
      <c r="E30" s="219" t="s">
        <v>118</v>
      </c>
      <c r="F30" s="220" t="s">
        <v>27</v>
      </c>
      <c r="G30" s="221">
        <f>C2-H30</f>
        <v>4.99E-2</v>
      </c>
      <c r="H30" s="221">
        <v>2.6100000000000002E-2</v>
      </c>
      <c r="I30" s="220" t="s">
        <v>28</v>
      </c>
      <c r="J30" s="220" t="s">
        <v>29</v>
      </c>
      <c r="K30" s="221">
        <v>2.5000000000000001E-2</v>
      </c>
      <c r="L30" s="222">
        <v>0</v>
      </c>
      <c r="M30" s="222">
        <v>999</v>
      </c>
      <c r="N30" s="222" t="s">
        <v>30</v>
      </c>
      <c r="O30" s="222" t="s">
        <v>30</v>
      </c>
      <c r="P30" s="222" t="s">
        <v>31</v>
      </c>
      <c r="Q30" s="222" t="s">
        <v>72</v>
      </c>
      <c r="R30" s="223">
        <v>0.6</v>
      </c>
      <c r="S30" s="345" t="s">
        <v>33</v>
      </c>
      <c r="T30" s="223">
        <v>0.25</v>
      </c>
      <c r="U30" s="220" t="s">
        <v>34</v>
      </c>
      <c r="V30" s="283" t="s">
        <v>35</v>
      </c>
      <c r="W30" s="220" t="s">
        <v>36</v>
      </c>
      <c r="X30" s="220">
        <v>55</v>
      </c>
      <c r="Y30" s="220" t="s">
        <v>117</v>
      </c>
      <c r="Z30" s="242" t="s">
        <v>322</v>
      </c>
      <c r="AA30" s="284"/>
    </row>
    <row r="31" spans="2:27" ht="50.1" customHeight="1" x14ac:dyDescent="0.25">
      <c r="B31" s="374"/>
      <c r="C31" s="379"/>
      <c r="D31" s="211" t="s">
        <v>296</v>
      </c>
      <c r="E31" s="212" t="s">
        <v>119</v>
      </c>
      <c r="F31" s="213" t="s">
        <v>27</v>
      </c>
      <c r="G31" s="215">
        <f>C2-H31</f>
        <v>5.1900000000000002E-2</v>
      </c>
      <c r="H31" s="215">
        <v>2.41E-2</v>
      </c>
      <c r="I31" s="213" t="s">
        <v>120</v>
      </c>
      <c r="J31" s="213" t="s">
        <v>29</v>
      </c>
      <c r="K31" s="215">
        <v>2.5000000000000001E-2</v>
      </c>
      <c r="L31" s="216">
        <v>0</v>
      </c>
      <c r="M31" s="344">
        <v>999</v>
      </c>
      <c r="N31" s="216" t="s">
        <v>57</v>
      </c>
      <c r="O31" s="216" t="s">
        <v>57</v>
      </c>
      <c r="P31" s="216" t="s">
        <v>121</v>
      </c>
      <c r="Q31" s="216" t="s">
        <v>32</v>
      </c>
      <c r="R31" s="217">
        <v>0.6</v>
      </c>
      <c r="S31" s="212" t="s">
        <v>144</v>
      </c>
      <c r="T31" s="217" t="s">
        <v>286</v>
      </c>
      <c r="U31" s="213" t="s">
        <v>284</v>
      </c>
      <c r="V31" s="293" t="s">
        <v>35</v>
      </c>
      <c r="W31" s="213" t="s">
        <v>36</v>
      </c>
      <c r="X31" s="213">
        <v>55</v>
      </c>
      <c r="Y31" s="213" t="s">
        <v>117</v>
      </c>
      <c r="Z31" s="253" t="s">
        <v>322</v>
      </c>
      <c r="AA31" s="285"/>
    </row>
    <row r="32" spans="2:27" ht="50.1" customHeight="1" x14ac:dyDescent="0.25">
      <c r="B32" s="374"/>
      <c r="C32" s="380" t="s">
        <v>123</v>
      </c>
      <c r="D32" s="185" t="s">
        <v>124</v>
      </c>
      <c r="E32" s="206" t="s">
        <v>125</v>
      </c>
      <c r="F32" s="207" t="s">
        <v>40</v>
      </c>
      <c r="G32" s="208">
        <v>5.4399999999999997E-2</v>
      </c>
      <c r="H32" s="208" t="s">
        <v>41</v>
      </c>
      <c r="I32" s="207" t="s">
        <v>49</v>
      </c>
      <c r="J32" s="207" t="s">
        <v>29</v>
      </c>
      <c r="K32" s="208" t="s">
        <v>43</v>
      </c>
      <c r="L32" s="209">
        <v>0</v>
      </c>
      <c r="M32" s="209">
        <v>999</v>
      </c>
      <c r="N32" s="209" t="s">
        <v>30</v>
      </c>
      <c r="O32" s="209" t="s">
        <v>30</v>
      </c>
      <c r="P32" s="209" t="s">
        <v>31</v>
      </c>
      <c r="Q32" s="209" t="s">
        <v>32</v>
      </c>
      <c r="R32" s="210">
        <v>0.7</v>
      </c>
      <c r="S32" s="206" t="s">
        <v>50</v>
      </c>
      <c r="T32" s="210">
        <v>0.1</v>
      </c>
      <c r="U32" s="207" t="s">
        <v>51</v>
      </c>
      <c r="V32" s="245" t="s">
        <v>35</v>
      </c>
      <c r="W32" s="207" t="s">
        <v>36</v>
      </c>
      <c r="X32" s="207">
        <v>55</v>
      </c>
      <c r="Y32" s="207" t="s">
        <v>117</v>
      </c>
      <c r="Z32" s="242" t="s">
        <v>45</v>
      </c>
      <c r="AA32" s="286"/>
    </row>
    <row r="33" spans="2:27" ht="50.1" customHeight="1" x14ac:dyDescent="0.25">
      <c r="B33" s="374"/>
      <c r="C33" s="381"/>
      <c r="D33" s="235" t="s">
        <v>297</v>
      </c>
      <c r="E33" s="236" t="s">
        <v>126</v>
      </c>
      <c r="F33" s="237" t="s">
        <v>27</v>
      </c>
      <c r="G33" s="214">
        <f>C2-H33</f>
        <v>4.7899999999999998E-2</v>
      </c>
      <c r="H33" s="214">
        <v>2.81E-2</v>
      </c>
      <c r="I33" s="237" t="s">
        <v>28</v>
      </c>
      <c r="J33" s="237" t="s">
        <v>29</v>
      </c>
      <c r="K33" s="214">
        <v>2.5000000000000001E-2</v>
      </c>
      <c r="L33" s="238">
        <v>0</v>
      </c>
      <c r="M33" s="238">
        <v>499</v>
      </c>
      <c r="N33" s="238" t="s">
        <v>30</v>
      </c>
      <c r="O33" s="238" t="s">
        <v>30</v>
      </c>
      <c r="P33" s="238" t="s">
        <v>31</v>
      </c>
      <c r="Q33" s="238" t="s">
        <v>83</v>
      </c>
      <c r="R33" s="239">
        <v>0.7</v>
      </c>
      <c r="S33" s="237" t="s">
        <v>33</v>
      </c>
      <c r="T33" s="239">
        <v>0.25</v>
      </c>
      <c r="U33" s="237" t="s">
        <v>34</v>
      </c>
      <c r="V33" s="240" t="s">
        <v>35</v>
      </c>
      <c r="W33" s="237" t="s">
        <v>36</v>
      </c>
      <c r="X33" s="237">
        <v>55</v>
      </c>
      <c r="Y33" s="237" t="s">
        <v>117</v>
      </c>
      <c r="Z33" s="287" t="s">
        <v>322</v>
      </c>
      <c r="AA33" s="288"/>
    </row>
    <row r="34" spans="2:27" ht="50.1" customHeight="1" thickBot="1" x14ac:dyDescent="0.3">
      <c r="B34" s="375"/>
      <c r="C34" s="382"/>
      <c r="D34" s="225" t="s">
        <v>298</v>
      </c>
      <c r="E34" s="224" t="s">
        <v>127</v>
      </c>
      <c r="F34" s="225" t="s">
        <v>27</v>
      </c>
      <c r="G34" s="226">
        <f>C2-H34</f>
        <v>4.8899999999999999E-2</v>
      </c>
      <c r="H34" s="226">
        <v>2.7099999999999999E-2</v>
      </c>
      <c r="I34" s="225" t="s">
        <v>120</v>
      </c>
      <c r="J34" s="225" t="s">
        <v>29</v>
      </c>
      <c r="K34" s="226">
        <v>2.5000000000000001E-2</v>
      </c>
      <c r="L34" s="227">
        <v>0</v>
      </c>
      <c r="M34" s="227">
        <v>999</v>
      </c>
      <c r="N34" s="227" t="s">
        <v>57</v>
      </c>
      <c r="O34" s="227" t="s">
        <v>57</v>
      </c>
      <c r="P34" s="227" t="s">
        <v>31</v>
      </c>
      <c r="Q34" s="227" t="s">
        <v>72</v>
      </c>
      <c r="R34" s="228">
        <v>0.7</v>
      </c>
      <c r="S34" s="224" t="s">
        <v>144</v>
      </c>
      <c r="T34" s="228" t="s">
        <v>43</v>
      </c>
      <c r="U34" s="225" t="s">
        <v>43</v>
      </c>
      <c r="V34" s="289" t="s">
        <v>35</v>
      </c>
      <c r="W34" s="225" t="s">
        <v>36</v>
      </c>
      <c r="X34" s="225">
        <v>55</v>
      </c>
      <c r="Y34" s="173" t="s">
        <v>117</v>
      </c>
      <c r="Z34" s="290" t="s">
        <v>322</v>
      </c>
      <c r="AA34" s="291"/>
    </row>
    <row r="35" spans="2:27" ht="60" customHeight="1" x14ac:dyDescent="0.25">
      <c r="B35" s="376" t="s">
        <v>128</v>
      </c>
      <c r="C35" s="7" t="s">
        <v>129</v>
      </c>
      <c r="D35" s="157" t="s">
        <v>130</v>
      </c>
      <c r="E35" s="140" t="s">
        <v>131</v>
      </c>
      <c r="F35" s="141" t="s">
        <v>27</v>
      </c>
      <c r="G35" s="142">
        <f>C2-H35</f>
        <v>4.9000000000000002E-2</v>
      </c>
      <c r="H35" s="142">
        <v>2.7E-2</v>
      </c>
      <c r="I35" s="141" t="s">
        <v>120</v>
      </c>
      <c r="J35" s="141" t="s">
        <v>43</v>
      </c>
      <c r="K35" s="142">
        <v>2.5000000000000001E-2</v>
      </c>
      <c r="L35" s="143">
        <v>0</v>
      </c>
      <c r="M35" s="143">
        <v>0</v>
      </c>
      <c r="N35" s="143" t="s">
        <v>57</v>
      </c>
      <c r="O35" s="143" t="s">
        <v>57</v>
      </c>
      <c r="P35" s="143" t="s">
        <v>36</v>
      </c>
      <c r="Q35" s="143" t="s">
        <v>32</v>
      </c>
      <c r="R35" s="144">
        <v>1</v>
      </c>
      <c r="S35" s="140" t="s">
        <v>50</v>
      </c>
      <c r="T35" s="144">
        <v>0.25</v>
      </c>
      <c r="U35" s="141" t="s">
        <v>132</v>
      </c>
      <c r="V35" s="145" t="s">
        <v>35</v>
      </c>
      <c r="W35" s="141" t="s">
        <v>133</v>
      </c>
      <c r="X35" s="141">
        <v>18</v>
      </c>
      <c r="Y35" s="141">
        <v>75</v>
      </c>
      <c r="Z35" s="146" t="s">
        <v>134</v>
      </c>
      <c r="AA35" s="147" t="s">
        <v>135</v>
      </c>
    </row>
    <row r="36" spans="2:27" ht="183" customHeight="1" thickBot="1" x14ac:dyDescent="0.3">
      <c r="B36" s="376"/>
      <c r="C36" s="8" t="s">
        <v>136</v>
      </c>
      <c r="D36" s="310" t="s">
        <v>310</v>
      </c>
      <c r="E36" s="126" t="s">
        <v>137</v>
      </c>
      <c r="F36" s="310" t="s">
        <v>27</v>
      </c>
      <c r="G36" s="311">
        <f>C2-H36</f>
        <v>5.3899999999999997E-2</v>
      </c>
      <c r="H36" s="311">
        <v>2.2100000000000002E-2</v>
      </c>
      <c r="I36" s="310" t="s">
        <v>138</v>
      </c>
      <c r="J36" s="310" t="s">
        <v>29</v>
      </c>
      <c r="K36" s="311">
        <v>2.5000000000000001E-2</v>
      </c>
      <c r="L36" s="312">
        <v>0</v>
      </c>
      <c r="M36" s="312">
        <v>599</v>
      </c>
      <c r="N36" s="312" t="s">
        <v>57</v>
      </c>
      <c r="O36" s="312" t="s">
        <v>57</v>
      </c>
      <c r="P36" s="312" t="s">
        <v>36</v>
      </c>
      <c r="Q36" s="312" t="s">
        <v>139</v>
      </c>
      <c r="R36" s="313">
        <v>1</v>
      </c>
      <c r="S36" s="310" t="s">
        <v>122</v>
      </c>
      <c r="T36" s="313" t="s">
        <v>43</v>
      </c>
      <c r="U36" s="310" t="s">
        <v>43</v>
      </c>
      <c r="V36" s="314" t="s">
        <v>140</v>
      </c>
      <c r="W36" s="310" t="s">
        <v>133</v>
      </c>
      <c r="X36" s="310">
        <v>18</v>
      </c>
      <c r="Y36" s="310">
        <v>75</v>
      </c>
      <c r="Z36" s="315" t="s">
        <v>322</v>
      </c>
      <c r="AA36" s="316" t="s">
        <v>141</v>
      </c>
    </row>
    <row r="37" spans="2:27" ht="111.75" customHeight="1" x14ac:dyDescent="0.25">
      <c r="B37" s="408"/>
      <c r="C37" s="407" t="s">
        <v>142</v>
      </c>
      <c r="D37" s="325" t="s">
        <v>299</v>
      </c>
      <c r="E37" s="326" t="s">
        <v>143</v>
      </c>
      <c r="F37" s="327" t="s">
        <v>27</v>
      </c>
      <c r="G37" s="328">
        <f>C2-H37</f>
        <v>5.8499999999999996E-2</v>
      </c>
      <c r="H37" s="329">
        <v>1.7500000000000002E-2</v>
      </c>
      <c r="I37" s="327" t="s">
        <v>120</v>
      </c>
      <c r="J37" s="327" t="s">
        <v>43</v>
      </c>
      <c r="K37" s="329">
        <v>0.04</v>
      </c>
      <c r="L37" s="330">
        <v>0</v>
      </c>
      <c r="M37" s="330">
        <v>1999</v>
      </c>
      <c r="N37" s="330" t="s">
        <v>57</v>
      </c>
      <c r="O37" s="330" t="s">
        <v>57</v>
      </c>
      <c r="P37" s="330" t="s">
        <v>76</v>
      </c>
      <c r="Q37" s="330" t="s">
        <v>83</v>
      </c>
      <c r="R37" s="331">
        <v>0.8</v>
      </c>
      <c r="S37" s="326" t="s">
        <v>144</v>
      </c>
      <c r="T37" s="331">
        <v>0.1</v>
      </c>
      <c r="U37" s="327" t="s">
        <v>145</v>
      </c>
      <c r="V37" s="332" t="s">
        <v>35</v>
      </c>
      <c r="W37" s="327" t="s">
        <v>133</v>
      </c>
      <c r="X37" s="327">
        <v>18</v>
      </c>
      <c r="Y37" s="327" t="s">
        <v>117</v>
      </c>
      <c r="Z37" s="281" t="s">
        <v>322</v>
      </c>
      <c r="AA37" s="333" t="s">
        <v>146</v>
      </c>
    </row>
    <row r="38" spans="2:27" ht="87.75" customHeight="1" x14ac:dyDescent="0.25">
      <c r="B38" s="409"/>
      <c r="C38" s="367"/>
      <c r="D38" s="211" t="s">
        <v>300</v>
      </c>
      <c r="E38" s="212" t="s">
        <v>147</v>
      </c>
      <c r="F38" s="213" t="s">
        <v>27</v>
      </c>
      <c r="G38" s="214">
        <f>C2-H38</f>
        <v>5.9399999999999994E-2</v>
      </c>
      <c r="H38" s="215">
        <v>1.66E-2</v>
      </c>
      <c r="I38" s="213" t="s">
        <v>120</v>
      </c>
      <c r="J38" s="213" t="s">
        <v>43</v>
      </c>
      <c r="K38" s="215">
        <v>0.04</v>
      </c>
      <c r="L38" s="216">
        <v>0</v>
      </c>
      <c r="M38" s="215">
        <v>2.5000000000000001E-3</v>
      </c>
      <c r="N38" s="215" t="s">
        <v>57</v>
      </c>
      <c r="O38" s="215" t="s">
        <v>57</v>
      </c>
      <c r="P38" s="216" t="s">
        <v>148</v>
      </c>
      <c r="Q38" s="216" t="s">
        <v>67</v>
      </c>
      <c r="R38" s="217">
        <v>0.7</v>
      </c>
      <c r="S38" s="213" t="s">
        <v>33</v>
      </c>
      <c r="T38" s="217">
        <v>0.1</v>
      </c>
      <c r="U38" s="213" t="s">
        <v>149</v>
      </c>
      <c r="V38" s="293" t="s">
        <v>35</v>
      </c>
      <c r="W38" s="213" t="s">
        <v>150</v>
      </c>
      <c r="X38" s="213">
        <v>18</v>
      </c>
      <c r="Y38" s="213" t="s">
        <v>117</v>
      </c>
      <c r="Z38" s="253" t="s">
        <v>322</v>
      </c>
      <c r="AA38" s="334" t="s">
        <v>151</v>
      </c>
    </row>
    <row r="39" spans="2:27" ht="95.25" customHeight="1" x14ac:dyDescent="0.25">
      <c r="B39" s="409"/>
      <c r="C39" s="364" t="s">
        <v>152</v>
      </c>
      <c r="D39" s="185" t="s">
        <v>301</v>
      </c>
      <c r="E39" s="206" t="s">
        <v>153</v>
      </c>
      <c r="F39" s="207" t="s">
        <v>27</v>
      </c>
      <c r="G39" s="181">
        <f>C2-H39</f>
        <v>5.8499999999999996E-2</v>
      </c>
      <c r="H39" s="208">
        <v>1.7500000000000002E-2</v>
      </c>
      <c r="I39" s="207" t="s">
        <v>120</v>
      </c>
      <c r="J39" s="207" t="s">
        <v>43</v>
      </c>
      <c r="K39" s="208">
        <v>0.04</v>
      </c>
      <c r="L39" s="209">
        <v>0</v>
      </c>
      <c r="M39" s="209">
        <v>1999</v>
      </c>
      <c r="N39" s="209" t="s">
        <v>57</v>
      </c>
      <c r="O39" s="209" t="s">
        <v>57</v>
      </c>
      <c r="P39" s="209" t="s">
        <v>76</v>
      </c>
      <c r="Q39" s="209" t="s">
        <v>154</v>
      </c>
      <c r="R39" s="210">
        <v>0.8</v>
      </c>
      <c r="S39" s="206" t="s">
        <v>144</v>
      </c>
      <c r="T39" s="210">
        <v>0.1</v>
      </c>
      <c r="U39" s="207" t="s">
        <v>145</v>
      </c>
      <c r="V39" s="245" t="s">
        <v>35</v>
      </c>
      <c r="W39" s="207" t="s">
        <v>133</v>
      </c>
      <c r="X39" s="207">
        <v>18</v>
      </c>
      <c r="Y39" s="207" t="s">
        <v>117</v>
      </c>
      <c r="Z39" s="248" t="s">
        <v>322</v>
      </c>
      <c r="AA39" s="335" t="s">
        <v>155</v>
      </c>
    </row>
    <row r="40" spans="2:27" ht="78.75" customHeight="1" x14ac:dyDescent="0.25">
      <c r="B40" s="409"/>
      <c r="C40" s="365"/>
      <c r="D40" s="218" t="s">
        <v>302</v>
      </c>
      <c r="E40" s="219" t="s">
        <v>156</v>
      </c>
      <c r="F40" s="220" t="s">
        <v>27</v>
      </c>
      <c r="G40" s="175">
        <f>C2-H40</f>
        <v>6.0399999999999995E-2</v>
      </c>
      <c r="H40" s="221">
        <v>1.5599999999999999E-2</v>
      </c>
      <c r="I40" s="220" t="s">
        <v>120</v>
      </c>
      <c r="J40" s="220" t="s">
        <v>43</v>
      </c>
      <c r="K40" s="221">
        <v>0.04</v>
      </c>
      <c r="L40" s="222">
        <v>0</v>
      </c>
      <c r="M40" s="222">
        <v>1999</v>
      </c>
      <c r="N40" s="222" t="s">
        <v>57</v>
      </c>
      <c r="O40" s="222" t="s">
        <v>57</v>
      </c>
      <c r="P40" s="222" t="s">
        <v>76</v>
      </c>
      <c r="Q40" s="222" t="s">
        <v>154</v>
      </c>
      <c r="R40" s="223">
        <v>0.8</v>
      </c>
      <c r="S40" s="219" t="s">
        <v>144</v>
      </c>
      <c r="T40" s="223">
        <v>0.1</v>
      </c>
      <c r="U40" s="220" t="s">
        <v>145</v>
      </c>
      <c r="V40" s="283" t="s">
        <v>35</v>
      </c>
      <c r="W40" s="220" t="s">
        <v>133</v>
      </c>
      <c r="X40" s="220">
        <v>18</v>
      </c>
      <c r="Y40" s="220" t="s">
        <v>117</v>
      </c>
      <c r="Z40" s="242" t="s">
        <v>322</v>
      </c>
      <c r="AA40" s="336" t="s">
        <v>157</v>
      </c>
    </row>
    <row r="41" spans="2:27" s="12" customFormat="1" ht="138.75" customHeight="1" thickBot="1" x14ac:dyDescent="0.3">
      <c r="B41" s="410"/>
      <c r="C41" s="406"/>
      <c r="D41" s="347" t="s">
        <v>319</v>
      </c>
      <c r="E41" s="348" t="s">
        <v>158</v>
      </c>
      <c r="F41" s="349" t="s">
        <v>27</v>
      </c>
      <c r="G41" s="350">
        <f>C2-H41</f>
        <v>5.9399999999999994E-2</v>
      </c>
      <c r="H41" s="350">
        <v>1.66E-2</v>
      </c>
      <c r="I41" s="349" t="s">
        <v>120</v>
      </c>
      <c r="J41" s="349" t="s">
        <v>43</v>
      </c>
      <c r="K41" s="350">
        <v>0.04</v>
      </c>
      <c r="L41" s="351">
        <v>0</v>
      </c>
      <c r="M41" s="350">
        <v>2.5000000000000001E-3</v>
      </c>
      <c r="N41" s="350" t="s">
        <v>57</v>
      </c>
      <c r="O41" s="350" t="s">
        <v>57</v>
      </c>
      <c r="P41" s="351" t="s">
        <v>159</v>
      </c>
      <c r="Q41" s="351" t="s">
        <v>67</v>
      </c>
      <c r="R41" s="352">
        <v>0.7</v>
      </c>
      <c r="S41" s="348" t="s">
        <v>33</v>
      </c>
      <c r="T41" s="352">
        <v>0.1</v>
      </c>
      <c r="U41" s="349" t="s">
        <v>149</v>
      </c>
      <c r="V41" s="353" t="s">
        <v>35</v>
      </c>
      <c r="W41" s="349" t="s">
        <v>160</v>
      </c>
      <c r="X41" s="349">
        <v>18</v>
      </c>
      <c r="Y41" s="349" t="s">
        <v>117</v>
      </c>
      <c r="Z41" s="306" t="s">
        <v>322</v>
      </c>
      <c r="AA41" s="354" t="s">
        <v>161</v>
      </c>
    </row>
    <row r="42" spans="2:27" ht="83.25" customHeight="1" x14ac:dyDescent="0.25">
      <c r="B42" s="374" t="s">
        <v>162</v>
      </c>
      <c r="C42" s="365" t="s">
        <v>25</v>
      </c>
      <c r="D42" s="317" t="s">
        <v>163</v>
      </c>
      <c r="E42" s="318" t="s">
        <v>164</v>
      </c>
      <c r="F42" s="319" t="s">
        <v>40</v>
      </c>
      <c r="G42" s="320">
        <v>5.8500000000000003E-2</v>
      </c>
      <c r="H42" s="320" t="s">
        <v>41</v>
      </c>
      <c r="I42" s="319" t="s">
        <v>42</v>
      </c>
      <c r="J42" s="319" t="s">
        <v>29</v>
      </c>
      <c r="K42" s="320" t="s">
        <v>43</v>
      </c>
      <c r="L42" s="321">
        <v>0</v>
      </c>
      <c r="M42" s="321">
        <v>999</v>
      </c>
      <c r="N42" s="321" t="s">
        <v>57</v>
      </c>
      <c r="O42" s="321" t="s">
        <v>57</v>
      </c>
      <c r="P42" s="321" t="s">
        <v>76</v>
      </c>
      <c r="Q42" s="321" t="s">
        <v>32</v>
      </c>
      <c r="R42" s="322">
        <v>0.75</v>
      </c>
      <c r="S42" s="319" t="s">
        <v>33</v>
      </c>
      <c r="T42" s="322">
        <v>0.1</v>
      </c>
      <c r="U42" s="319" t="s">
        <v>44</v>
      </c>
      <c r="V42" s="323" t="s">
        <v>35</v>
      </c>
      <c r="W42" s="319" t="s">
        <v>133</v>
      </c>
      <c r="X42" s="319">
        <v>18</v>
      </c>
      <c r="Y42" s="319">
        <v>85</v>
      </c>
      <c r="Z42" s="139" t="s">
        <v>45</v>
      </c>
      <c r="AA42" s="324" t="s">
        <v>165</v>
      </c>
    </row>
    <row r="43" spans="2:27" ht="50.1" customHeight="1" x14ac:dyDescent="0.25">
      <c r="B43" s="374"/>
      <c r="C43" s="365"/>
      <c r="D43" s="114" t="s">
        <v>166</v>
      </c>
      <c r="E43" s="127" t="s">
        <v>167</v>
      </c>
      <c r="F43" s="128" t="s">
        <v>40</v>
      </c>
      <c r="G43" s="115">
        <v>5.9400000000000001E-2</v>
      </c>
      <c r="H43" s="115" t="s">
        <v>41</v>
      </c>
      <c r="I43" s="128" t="s">
        <v>49</v>
      </c>
      <c r="J43" s="128" t="s">
        <v>29</v>
      </c>
      <c r="K43" s="115" t="s">
        <v>43</v>
      </c>
      <c r="L43" s="136">
        <v>0</v>
      </c>
      <c r="M43" s="136">
        <v>999</v>
      </c>
      <c r="N43" s="136" t="s">
        <v>57</v>
      </c>
      <c r="O43" s="136" t="s">
        <v>57</v>
      </c>
      <c r="P43" s="136" t="s">
        <v>76</v>
      </c>
      <c r="Q43" s="136" t="s">
        <v>32</v>
      </c>
      <c r="R43" s="137">
        <v>0.75</v>
      </c>
      <c r="S43" s="127" t="s">
        <v>50</v>
      </c>
      <c r="T43" s="137">
        <v>0.1</v>
      </c>
      <c r="U43" s="128" t="s">
        <v>51</v>
      </c>
      <c r="V43" s="300" t="s">
        <v>35</v>
      </c>
      <c r="W43" s="128" t="s">
        <v>133</v>
      </c>
      <c r="X43" s="128">
        <v>18</v>
      </c>
      <c r="Y43" s="128">
        <v>85</v>
      </c>
      <c r="Z43" s="120" t="s">
        <v>45</v>
      </c>
      <c r="AA43" s="149" t="s">
        <v>165</v>
      </c>
    </row>
    <row r="44" spans="2:27" ht="50.1" customHeight="1" x14ac:dyDescent="0.25">
      <c r="B44" s="374"/>
      <c r="C44" s="366"/>
      <c r="D44" s="111" t="s">
        <v>303</v>
      </c>
      <c r="E44" s="123" t="s">
        <v>168</v>
      </c>
      <c r="F44" s="121" t="s">
        <v>27</v>
      </c>
      <c r="G44" s="118">
        <f>C2-H44</f>
        <v>5.1400000000000001E-2</v>
      </c>
      <c r="H44" s="118">
        <v>2.46E-2</v>
      </c>
      <c r="I44" s="121" t="s">
        <v>28</v>
      </c>
      <c r="J44" s="121" t="s">
        <v>29</v>
      </c>
      <c r="K44" s="118">
        <v>3.5000000000000003E-2</v>
      </c>
      <c r="L44" s="131">
        <v>0</v>
      </c>
      <c r="M44" s="131">
        <v>999</v>
      </c>
      <c r="N44" s="131" t="s">
        <v>57</v>
      </c>
      <c r="O44" s="131" t="s">
        <v>57</v>
      </c>
      <c r="P44" s="131" t="s">
        <v>76</v>
      </c>
      <c r="Q44" s="131" t="s">
        <v>83</v>
      </c>
      <c r="R44" s="132">
        <v>0.75</v>
      </c>
      <c r="S44" s="121" t="s">
        <v>33</v>
      </c>
      <c r="T44" s="132">
        <v>0.25</v>
      </c>
      <c r="U44" s="121" t="s">
        <v>34</v>
      </c>
      <c r="V44" s="301" t="s">
        <v>35</v>
      </c>
      <c r="W44" s="121" t="s">
        <v>133</v>
      </c>
      <c r="X44" s="121">
        <v>18</v>
      </c>
      <c r="Y44" s="121">
        <v>85</v>
      </c>
      <c r="Z44" s="302" t="s">
        <v>322</v>
      </c>
      <c r="AA44" s="150" t="s">
        <v>165</v>
      </c>
    </row>
    <row r="45" spans="2:27" ht="50.1" customHeight="1" x14ac:dyDescent="0.25">
      <c r="B45" s="374"/>
      <c r="C45" s="364" t="s">
        <v>97</v>
      </c>
      <c r="D45" s="113" t="s">
        <v>169</v>
      </c>
      <c r="E45" s="124" t="s">
        <v>170</v>
      </c>
      <c r="F45" s="125" t="s">
        <v>40</v>
      </c>
      <c r="G45" s="116">
        <v>6.3500000000000001E-2</v>
      </c>
      <c r="H45" s="116" t="s">
        <v>41</v>
      </c>
      <c r="I45" s="125" t="s">
        <v>42</v>
      </c>
      <c r="J45" s="125" t="s">
        <v>29</v>
      </c>
      <c r="K45" s="116" t="s">
        <v>43</v>
      </c>
      <c r="L45" s="134">
        <v>0</v>
      </c>
      <c r="M45" s="134">
        <v>999</v>
      </c>
      <c r="N45" s="134" t="s">
        <v>57</v>
      </c>
      <c r="O45" s="134" t="s">
        <v>57</v>
      </c>
      <c r="P45" s="134" t="s">
        <v>171</v>
      </c>
      <c r="Q45" s="134" t="s">
        <v>32</v>
      </c>
      <c r="R45" s="135">
        <v>0.75</v>
      </c>
      <c r="S45" s="125" t="s">
        <v>33</v>
      </c>
      <c r="T45" s="135">
        <v>0.1</v>
      </c>
      <c r="U45" s="125" t="s">
        <v>44</v>
      </c>
      <c r="V45" s="303" t="s">
        <v>35</v>
      </c>
      <c r="W45" s="125" t="s">
        <v>172</v>
      </c>
      <c r="X45" s="125">
        <v>18</v>
      </c>
      <c r="Y45" s="125">
        <v>85</v>
      </c>
      <c r="Z45" s="120" t="s">
        <v>45</v>
      </c>
      <c r="AA45" s="138" t="s">
        <v>173</v>
      </c>
    </row>
    <row r="46" spans="2:27" ht="50.1" customHeight="1" x14ac:dyDescent="0.25">
      <c r="B46" s="374"/>
      <c r="C46" s="365"/>
      <c r="D46" s="114" t="s">
        <v>174</v>
      </c>
      <c r="E46" s="127" t="s">
        <v>175</v>
      </c>
      <c r="F46" s="128" t="s">
        <v>40</v>
      </c>
      <c r="G46" s="115">
        <v>6.3899999999999998E-2</v>
      </c>
      <c r="H46" s="115" t="s">
        <v>41</v>
      </c>
      <c r="I46" s="128" t="s">
        <v>49</v>
      </c>
      <c r="J46" s="128" t="s">
        <v>29</v>
      </c>
      <c r="K46" s="115" t="s">
        <v>43</v>
      </c>
      <c r="L46" s="136">
        <v>0</v>
      </c>
      <c r="M46" s="136">
        <v>999</v>
      </c>
      <c r="N46" s="136" t="s">
        <v>57</v>
      </c>
      <c r="O46" s="136" t="s">
        <v>57</v>
      </c>
      <c r="P46" s="136" t="s">
        <v>171</v>
      </c>
      <c r="Q46" s="136" t="s">
        <v>32</v>
      </c>
      <c r="R46" s="137">
        <v>0.75</v>
      </c>
      <c r="S46" s="127" t="s">
        <v>50</v>
      </c>
      <c r="T46" s="137">
        <v>0.1</v>
      </c>
      <c r="U46" s="128" t="s">
        <v>51</v>
      </c>
      <c r="V46" s="300" t="s">
        <v>35</v>
      </c>
      <c r="W46" s="128" t="s">
        <v>172</v>
      </c>
      <c r="X46" s="128">
        <v>18</v>
      </c>
      <c r="Y46" s="128">
        <v>85</v>
      </c>
      <c r="Z46" s="120" t="s">
        <v>45</v>
      </c>
      <c r="AA46" s="149" t="s">
        <v>173</v>
      </c>
    </row>
    <row r="47" spans="2:27" ht="50.1" customHeight="1" x14ac:dyDescent="0.25">
      <c r="B47" s="374"/>
      <c r="C47" s="366"/>
      <c r="D47" s="158" t="s">
        <v>304</v>
      </c>
      <c r="E47" s="151" t="s">
        <v>176</v>
      </c>
      <c r="F47" s="152" t="s">
        <v>27</v>
      </c>
      <c r="G47" s="153">
        <f>C2-H47</f>
        <v>5.4899999999999997E-2</v>
      </c>
      <c r="H47" s="153">
        <v>2.1100000000000001E-2</v>
      </c>
      <c r="I47" s="152" t="s">
        <v>28</v>
      </c>
      <c r="J47" s="152" t="s">
        <v>29</v>
      </c>
      <c r="K47" s="153">
        <v>3.5000000000000003E-2</v>
      </c>
      <c r="L47" s="154">
        <v>0</v>
      </c>
      <c r="M47" s="154">
        <v>1499</v>
      </c>
      <c r="N47" s="154" t="s">
        <v>57</v>
      </c>
      <c r="O47" s="154" t="s">
        <v>57</v>
      </c>
      <c r="P47" s="154" t="s">
        <v>171</v>
      </c>
      <c r="Q47" s="154" t="s">
        <v>83</v>
      </c>
      <c r="R47" s="155">
        <v>0.75</v>
      </c>
      <c r="S47" s="152" t="s">
        <v>33</v>
      </c>
      <c r="T47" s="155">
        <v>0.25</v>
      </c>
      <c r="U47" s="152" t="s">
        <v>34</v>
      </c>
      <c r="V47" s="304" t="s">
        <v>35</v>
      </c>
      <c r="W47" s="152" t="s">
        <v>172</v>
      </c>
      <c r="X47" s="152">
        <v>18</v>
      </c>
      <c r="Y47" s="152">
        <v>85</v>
      </c>
      <c r="Z47" s="305" t="s">
        <v>322</v>
      </c>
      <c r="AA47" s="156" t="s">
        <v>173</v>
      </c>
    </row>
    <row r="48" spans="2:27" ht="50.1" customHeight="1" x14ac:dyDescent="0.25">
      <c r="B48" s="374"/>
      <c r="C48" s="364" t="s">
        <v>177</v>
      </c>
      <c r="D48" s="172" t="s">
        <v>305</v>
      </c>
      <c r="E48" s="173" t="s">
        <v>168</v>
      </c>
      <c r="F48" s="174" t="s">
        <v>27</v>
      </c>
      <c r="G48" s="175">
        <f>C2-H48</f>
        <v>4.7899999999999998E-2</v>
      </c>
      <c r="H48" s="175">
        <v>2.81E-2</v>
      </c>
      <c r="I48" s="174" t="s">
        <v>28</v>
      </c>
      <c r="J48" s="174" t="s">
        <v>29</v>
      </c>
      <c r="K48" s="175">
        <v>2.5000000000000001E-2</v>
      </c>
      <c r="L48" s="176">
        <v>0</v>
      </c>
      <c r="M48" s="177">
        <v>0.02</v>
      </c>
      <c r="N48" s="176" t="s">
        <v>57</v>
      </c>
      <c r="O48" s="176" t="s">
        <v>57</v>
      </c>
      <c r="P48" s="176" t="s">
        <v>171</v>
      </c>
      <c r="Q48" s="176" t="s">
        <v>83</v>
      </c>
      <c r="R48" s="177">
        <v>0.75</v>
      </c>
      <c r="S48" s="174" t="s">
        <v>33</v>
      </c>
      <c r="T48" s="177">
        <v>0.25</v>
      </c>
      <c r="U48" s="174" t="s">
        <v>34</v>
      </c>
      <c r="V48" s="252" t="s">
        <v>35</v>
      </c>
      <c r="W48" s="174" t="s">
        <v>172</v>
      </c>
      <c r="X48" s="174">
        <v>18</v>
      </c>
      <c r="Y48" s="174">
        <v>85</v>
      </c>
      <c r="Z48" s="174" t="s">
        <v>322</v>
      </c>
      <c r="AA48" s="360" t="s">
        <v>178</v>
      </c>
    </row>
    <row r="49" spans="2:27" ht="50.1" customHeight="1" x14ac:dyDescent="0.25">
      <c r="B49" s="374"/>
      <c r="C49" s="366"/>
      <c r="D49" s="172" t="s">
        <v>179</v>
      </c>
      <c r="E49" s="173" t="s">
        <v>180</v>
      </c>
      <c r="F49" s="174" t="s">
        <v>40</v>
      </c>
      <c r="G49" s="175">
        <v>6.2E-2</v>
      </c>
      <c r="H49" s="175" t="s">
        <v>41</v>
      </c>
      <c r="I49" s="174" t="s">
        <v>49</v>
      </c>
      <c r="J49" s="174" t="s">
        <v>29</v>
      </c>
      <c r="K49" s="175" t="s">
        <v>43</v>
      </c>
      <c r="L49" s="176">
        <v>0</v>
      </c>
      <c r="M49" s="177">
        <v>0.02</v>
      </c>
      <c r="N49" s="176" t="s">
        <v>57</v>
      </c>
      <c r="O49" s="176" t="s">
        <v>57</v>
      </c>
      <c r="P49" s="176" t="s">
        <v>171</v>
      </c>
      <c r="Q49" s="176" t="s">
        <v>32</v>
      </c>
      <c r="R49" s="177">
        <v>0.75</v>
      </c>
      <c r="S49" s="173" t="s">
        <v>50</v>
      </c>
      <c r="T49" s="177">
        <v>0.1</v>
      </c>
      <c r="U49" s="174" t="s">
        <v>51</v>
      </c>
      <c r="V49" s="252" t="s">
        <v>35</v>
      </c>
      <c r="W49" s="174" t="s">
        <v>172</v>
      </c>
      <c r="X49" s="174">
        <v>18</v>
      </c>
      <c r="Y49" s="174">
        <v>85</v>
      </c>
      <c r="Z49" s="213" t="s">
        <v>45</v>
      </c>
      <c r="AA49" s="361"/>
    </row>
    <row r="50" spans="2:27" ht="50.1" customHeight="1" x14ac:dyDescent="0.25">
      <c r="B50" s="374"/>
      <c r="C50" s="364" t="s">
        <v>181</v>
      </c>
      <c r="D50" s="178" t="s">
        <v>306</v>
      </c>
      <c r="E50" s="179" t="s">
        <v>182</v>
      </c>
      <c r="F50" s="180" t="s">
        <v>27</v>
      </c>
      <c r="G50" s="181">
        <f>$C$2-H50</f>
        <v>5.2400000000000002E-2</v>
      </c>
      <c r="H50" s="181">
        <v>2.3599999999999999E-2</v>
      </c>
      <c r="I50" s="180" t="s">
        <v>28</v>
      </c>
      <c r="J50" s="180" t="s">
        <v>29</v>
      </c>
      <c r="K50" s="181">
        <v>3.5000000000000003E-2</v>
      </c>
      <c r="L50" s="182">
        <v>0</v>
      </c>
      <c r="M50" s="182">
        <v>999</v>
      </c>
      <c r="N50" s="182" t="s">
        <v>57</v>
      </c>
      <c r="O50" s="182" t="s">
        <v>57</v>
      </c>
      <c r="P50" s="182" t="s">
        <v>76</v>
      </c>
      <c r="Q50" s="182" t="s">
        <v>83</v>
      </c>
      <c r="R50" s="183">
        <v>0.75</v>
      </c>
      <c r="S50" s="180" t="s">
        <v>33</v>
      </c>
      <c r="T50" s="183">
        <v>0.25</v>
      </c>
      <c r="U50" s="180" t="s">
        <v>34</v>
      </c>
      <c r="V50" s="292" t="s">
        <v>35</v>
      </c>
      <c r="W50" s="180" t="s">
        <v>133</v>
      </c>
      <c r="X50" s="180">
        <v>18</v>
      </c>
      <c r="Y50" s="180">
        <v>75</v>
      </c>
      <c r="Z50" s="174" t="s">
        <v>322</v>
      </c>
      <c r="AA50" s="362" t="s">
        <v>183</v>
      </c>
    </row>
    <row r="51" spans="2:27" ht="50.1" customHeight="1" thickBot="1" x14ac:dyDescent="0.3">
      <c r="B51" s="167"/>
      <c r="C51" s="412"/>
      <c r="D51" s="173" t="s">
        <v>184</v>
      </c>
      <c r="E51" s="173" t="s">
        <v>185</v>
      </c>
      <c r="F51" s="174" t="s">
        <v>40</v>
      </c>
      <c r="G51" s="175">
        <v>6.0900000000000003E-2</v>
      </c>
      <c r="H51" s="175" t="s">
        <v>41</v>
      </c>
      <c r="I51" s="174" t="s">
        <v>49</v>
      </c>
      <c r="J51" s="174" t="s">
        <v>29</v>
      </c>
      <c r="K51" s="175" t="s">
        <v>43</v>
      </c>
      <c r="L51" s="176">
        <v>0</v>
      </c>
      <c r="M51" s="184">
        <v>999</v>
      </c>
      <c r="N51" s="176" t="s">
        <v>57</v>
      </c>
      <c r="O51" s="176" t="s">
        <v>57</v>
      </c>
      <c r="P51" s="176" t="s">
        <v>76</v>
      </c>
      <c r="Q51" s="176" t="s">
        <v>32</v>
      </c>
      <c r="R51" s="177">
        <v>0.75</v>
      </c>
      <c r="S51" s="173" t="s">
        <v>50</v>
      </c>
      <c r="T51" s="177">
        <v>0.1</v>
      </c>
      <c r="U51" s="174" t="s">
        <v>51</v>
      </c>
      <c r="V51" s="252" t="s">
        <v>35</v>
      </c>
      <c r="W51" s="174" t="s">
        <v>133</v>
      </c>
      <c r="X51" s="174">
        <v>18</v>
      </c>
      <c r="Y51" s="174">
        <v>75</v>
      </c>
      <c r="Z51" s="306" t="s">
        <v>45</v>
      </c>
      <c r="AA51" s="363"/>
    </row>
    <row r="52" spans="2:27" ht="50.1" customHeight="1" x14ac:dyDescent="0.25">
      <c r="B52" s="403" t="s">
        <v>186</v>
      </c>
      <c r="C52" s="411" t="s">
        <v>25</v>
      </c>
      <c r="D52" s="112" t="s">
        <v>187</v>
      </c>
      <c r="E52" s="122" t="s">
        <v>188</v>
      </c>
      <c r="F52" s="119" t="s">
        <v>40</v>
      </c>
      <c r="G52" s="117">
        <v>6.4399999999999999E-2</v>
      </c>
      <c r="H52" s="117" t="s">
        <v>41</v>
      </c>
      <c r="I52" s="119" t="s">
        <v>42</v>
      </c>
      <c r="J52" s="119" t="s">
        <v>29</v>
      </c>
      <c r="K52" s="117" t="s">
        <v>43</v>
      </c>
      <c r="L52" s="129">
        <v>0</v>
      </c>
      <c r="M52" s="129">
        <v>999</v>
      </c>
      <c r="N52" s="129" t="s">
        <v>57</v>
      </c>
      <c r="O52" s="129" t="s">
        <v>57</v>
      </c>
      <c r="P52" s="129" t="s">
        <v>76</v>
      </c>
      <c r="Q52" s="129" t="s">
        <v>32</v>
      </c>
      <c r="R52" s="130">
        <v>0.75</v>
      </c>
      <c r="S52" s="119" t="s">
        <v>33</v>
      </c>
      <c r="T52" s="130">
        <v>0.1</v>
      </c>
      <c r="U52" s="119" t="s">
        <v>44</v>
      </c>
      <c r="V52" s="299" t="s">
        <v>35</v>
      </c>
      <c r="W52" s="119" t="s">
        <v>189</v>
      </c>
      <c r="X52" s="119">
        <v>18</v>
      </c>
      <c r="Y52" s="119">
        <v>85</v>
      </c>
      <c r="Z52" s="139" t="s">
        <v>45</v>
      </c>
      <c r="AA52" s="148" t="s">
        <v>190</v>
      </c>
    </row>
    <row r="53" spans="2:27" ht="50.1" customHeight="1" x14ac:dyDescent="0.25">
      <c r="B53" s="404"/>
      <c r="C53" s="365"/>
      <c r="D53" s="114" t="s">
        <v>191</v>
      </c>
      <c r="E53" s="127" t="s">
        <v>192</v>
      </c>
      <c r="F53" s="128" t="s">
        <v>40</v>
      </c>
      <c r="G53" s="115">
        <v>6.4399999999999999E-2</v>
      </c>
      <c r="H53" s="115" t="s">
        <v>41</v>
      </c>
      <c r="I53" s="128" t="s">
        <v>49</v>
      </c>
      <c r="J53" s="128" t="s">
        <v>29</v>
      </c>
      <c r="K53" s="115" t="s">
        <v>43</v>
      </c>
      <c r="L53" s="136">
        <v>0</v>
      </c>
      <c r="M53" s="136">
        <v>999</v>
      </c>
      <c r="N53" s="136" t="s">
        <v>57</v>
      </c>
      <c r="O53" s="136" t="s">
        <v>57</v>
      </c>
      <c r="P53" s="136" t="s">
        <v>76</v>
      </c>
      <c r="Q53" s="136" t="s">
        <v>32</v>
      </c>
      <c r="R53" s="137">
        <v>0.75</v>
      </c>
      <c r="S53" s="127" t="s">
        <v>50</v>
      </c>
      <c r="T53" s="137">
        <v>0.1</v>
      </c>
      <c r="U53" s="128" t="s">
        <v>51</v>
      </c>
      <c r="V53" s="300" t="s">
        <v>35</v>
      </c>
      <c r="W53" s="128" t="s">
        <v>189</v>
      </c>
      <c r="X53" s="128">
        <v>18</v>
      </c>
      <c r="Y53" s="128">
        <v>85</v>
      </c>
      <c r="Z53" s="120" t="s">
        <v>45</v>
      </c>
      <c r="AA53" s="149" t="s">
        <v>190</v>
      </c>
    </row>
    <row r="54" spans="2:27" ht="50.1" customHeight="1" x14ac:dyDescent="0.25">
      <c r="B54" s="404"/>
      <c r="C54" s="365"/>
      <c r="D54" s="111" t="s">
        <v>307</v>
      </c>
      <c r="E54" s="123" t="s">
        <v>193</v>
      </c>
      <c r="F54" s="121" t="s">
        <v>27</v>
      </c>
      <c r="G54" s="118">
        <f>C2-H54</f>
        <v>5.6899999999999999E-2</v>
      </c>
      <c r="H54" s="118">
        <v>1.9099999999999999E-2</v>
      </c>
      <c r="I54" s="121" t="s">
        <v>28</v>
      </c>
      <c r="J54" s="121" t="s">
        <v>29</v>
      </c>
      <c r="K54" s="118">
        <v>3.5000000000000003E-2</v>
      </c>
      <c r="L54" s="131">
        <v>0</v>
      </c>
      <c r="M54" s="131">
        <v>999</v>
      </c>
      <c r="N54" s="131" t="s">
        <v>57</v>
      </c>
      <c r="O54" s="131" t="s">
        <v>57</v>
      </c>
      <c r="P54" s="131" t="s">
        <v>76</v>
      </c>
      <c r="Q54" s="131" t="s">
        <v>83</v>
      </c>
      <c r="R54" s="132">
        <v>0.75</v>
      </c>
      <c r="S54" s="121" t="s">
        <v>33</v>
      </c>
      <c r="T54" s="132">
        <v>0.25</v>
      </c>
      <c r="U54" s="121" t="s">
        <v>34</v>
      </c>
      <c r="V54" s="301" t="s">
        <v>35</v>
      </c>
      <c r="W54" s="307" t="s">
        <v>189</v>
      </c>
      <c r="X54" s="121">
        <v>18</v>
      </c>
      <c r="Y54" s="121">
        <v>85</v>
      </c>
      <c r="Z54" s="302" t="s">
        <v>322</v>
      </c>
      <c r="AA54" s="150" t="s">
        <v>190</v>
      </c>
    </row>
    <row r="55" spans="2:27" ht="50.1" customHeight="1" x14ac:dyDescent="0.25">
      <c r="B55" s="405"/>
      <c r="C55" s="364" t="s">
        <v>97</v>
      </c>
      <c r="D55" s="113" t="s">
        <v>194</v>
      </c>
      <c r="E55" s="124" t="s">
        <v>195</v>
      </c>
      <c r="F55" s="125" t="s">
        <v>40</v>
      </c>
      <c r="G55" s="116">
        <v>6.8400000000000002E-2</v>
      </c>
      <c r="H55" s="116" t="s">
        <v>41</v>
      </c>
      <c r="I55" s="125" t="s">
        <v>42</v>
      </c>
      <c r="J55" s="125" t="s">
        <v>29</v>
      </c>
      <c r="K55" s="116" t="s">
        <v>43</v>
      </c>
      <c r="L55" s="134">
        <v>0</v>
      </c>
      <c r="M55" s="134">
        <v>999</v>
      </c>
      <c r="N55" s="134" t="s">
        <v>57</v>
      </c>
      <c r="O55" s="134" t="s">
        <v>57</v>
      </c>
      <c r="P55" s="134" t="s">
        <v>171</v>
      </c>
      <c r="Q55" s="134" t="s">
        <v>32</v>
      </c>
      <c r="R55" s="135">
        <v>0.75</v>
      </c>
      <c r="S55" s="125" t="s">
        <v>33</v>
      </c>
      <c r="T55" s="135">
        <v>0.1</v>
      </c>
      <c r="U55" s="125" t="s">
        <v>44</v>
      </c>
      <c r="V55" s="303" t="s">
        <v>35</v>
      </c>
      <c r="W55" s="125" t="s">
        <v>189</v>
      </c>
      <c r="X55" s="125">
        <v>18</v>
      </c>
      <c r="Y55" s="125">
        <v>85</v>
      </c>
      <c r="Z55" s="120" t="s">
        <v>45</v>
      </c>
      <c r="AA55" s="138" t="s">
        <v>196</v>
      </c>
    </row>
    <row r="56" spans="2:27" ht="50.1" customHeight="1" x14ac:dyDescent="0.25">
      <c r="B56" s="405"/>
      <c r="C56" s="365"/>
      <c r="D56" s="114" t="s">
        <v>197</v>
      </c>
      <c r="E56" s="127" t="s">
        <v>198</v>
      </c>
      <c r="F56" s="128" t="s">
        <v>40</v>
      </c>
      <c r="G56" s="115">
        <v>6.7900000000000002E-2</v>
      </c>
      <c r="H56" s="115" t="s">
        <v>41</v>
      </c>
      <c r="I56" s="128" t="s">
        <v>49</v>
      </c>
      <c r="J56" s="128" t="s">
        <v>29</v>
      </c>
      <c r="K56" s="115" t="s">
        <v>43</v>
      </c>
      <c r="L56" s="136">
        <v>0</v>
      </c>
      <c r="M56" s="136">
        <v>999</v>
      </c>
      <c r="N56" s="136" t="s">
        <v>57</v>
      </c>
      <c r="O56" s="136" t="s">
        <v>57</v>
      </c>
      <c r="P56" s="136" t="s">
        <v>171</v>
      </c>
      <c r="Q56" s="136" t="s">
        <v>32</v>
      </c>
      <c r="R56" s="137">
        <v>0.75</v>
      </c>
      <c r="S56" s="127" t="s">
        <v>50</v>
      </c>
      <c r="T56" s="137">
        <v>0.1</v>
      </c>
      <c r="U56" s="128" t="s">
        <v>51</v>
      </c>
      <c r="V56" s="300" t="s">
        <v>35</v>
      </c>
      <c r="W56" s="128" t="s">
        <v>189</v>
      </c>
      <c r="X56" s="128">
        <v>18</v>
      </c>
      <c r="Y56" s="128">
        <v>85</v>
      </c>
      <c r="Z56" s="120" t="s">
        <v>45</v>
      </c>
      <c r="AA56" s="149" t="s">
        <v>196</v>
      </c>
    </row>
    <row r="57" spans="2:27" ht="50.1" customHeight="1" x14ac:dyDescent="0.25">
      <c r="B57" s="405"/>
      <c r="C57" s="366"/>
      <c r="D57" s="171" t="s">
        <v>308</v>
      </c>
      <c r="E57" s="170" t="s">
        <v>199</v>
      </c>
      <c r="F57" s="152" t="s">
        <v>27</v>
      </c>
      <c r="G57" s="153">
        <f>C2-H57</f>
        <v>5.9899999999999995E-2</v>
      </c>
      <c r="H57" s="153">
        <v>1.61E-2</v>
      </c>
      <c r="I57" s="152" t="s">
        <v>28</v>
      </c>
      <c r="J57" s="152" t="s">
        <v>29</v>
      </c>
      <c r="K57" s="153">
        <v>3.5000000000000003E-2</v>
      </c>
      <c r="L57" s="154">
        <v>0</v>
      </c>
      <c r="M57" s="154">
        <v>1499</v>
      </c>
      <c r="N57" s="154" t="s">
        <v>57</v>
      </c>
      <c r="O57" s="154" t="s">
        <v>57</v>
      </c>
      <c r="P57" s="154" t="s">
        <v>171</v>
      </c>
      <c r="Q57" s="154" t="s">
        <v>83</v>
      </c>
      <c r="R57" s="155">
        <v>0.75</v>
      </c>
      <c r="S57" s="152" t="s">
        <v>33</v>
      </c>
      <c r="T57" s="155">
        <v>0.25</v>
      </c>
      <c r="U57" s="152" t="s">
        <v>34</v>
      </c>
      <c r="V57" s="304" t="s">
        <v>35</v>
      </c>
      <c r="W57" s="152" t="s">
        <v>189</v>
      </c>
      <c r="X57" s="152">
        <v>18</v>
      </c>
      <c r="Y57" s="152">
        <v>85</v>
      </c>
      <c r="Z57" s="305" t="s">
        <v>322</v>
      </c>
      <c r="AA57" s="133" t="s">
        <v>196</v>
      </c>
    </row>
    <row r="58" spans="2:27" ht="50.1" customHeight="1" x14ac:dyDescent="0.25">
      <c r="B58" s="404"/>
      <c r="C58" s="367" t="s">
        <v>177</v>
      </c>
      <c r="D58" s="185" t="s">
        <v>309</v>
      </c>
      <c r="E58" s="179" t="s">
        <v>193</v>
      </c>
      <c r="F58" s="174" t="s">
        <v>27</v>
      </c>
      <c r="G58" s="175">
        <f>C2-H58</f>
        <v>5.1900000000000002E-2</v>
      </c>
      <c r="H58" s="175">
        <v>2.41E-2</v>
      </c>
      <c r="I58" s="174" t="s">
        <v>28</v>
      </c>
      <c r="J58" s="174" t="s">
        <v>29</v>
      </c>
      <c r="K58" s="175">
        <v>2.5000000000000001E-2</v>
      </c>
      <c r="L58" s="176">
        <v>0</v>
      </c>
      <c r="M58" s="177">
        <v>0.02</v>
      </c>
      <c r="N58" s="176" t="s">
        <v>57</v>
      </c>
      <c r="O58" s="176" t="s">
        <v>57</v>
      </c>
      <c r="P58" s="176" t="s">
        <v>171</v>
      </c>
      <c r="Q58" s="176" t="s">
        <v>83</v>
      </c>
      <c r="R58" s="177">
        <v>0.75</v>
      </c>
      <c r="S58" s="174" t="s">
        <v>33</v>
      </c>
      <c r="T58" s="177">
        <v>0.25</v>
      </c>
      <c r="U58" s="174" t="s">
        <v>34</v>
      </c>
      <c r="V58" s="283" t="s">
        <v>35</v>
      </c>
      <c r="W58" s="174" t="s">
        <v>189</v>
      </c>
      <c r="X58" s="174">
        <v>18</v>
      </c>
      <c r="Y58" s="174">
        <v>85</v>
      </c>
      <c r="Z58" s="174" t="s">
        <v>322</v>
      </c>
      <c r="AA58" s="369" t="s">
        <v>200</v>
      </c>
    </row>
    <row r="59" spans="2:27" ht="50.1" customHeight="1" thickBot="1" x14ac:dyDescent="0.3">
      <c r="B59" s="404"/>
      <c r="C59" s="368"/>
      <c r="D59" s="172" t="s">
        <v>201</v>
      </c>
      <c r="E59" s="186" t="s">
        <v>192</v>
      </c>
      <c r="F59" s="187" t="s">
        <v>40</v>
      </c>
      <c r="G59" s="188">
        <v>6.59E-2</v>
      </c>
      <c r="H59" s="188" t="s">
        <v>41</v>
      </c>
      <c r="I59" s="187" t="s">
        <v>49</v>
      </c>
      <c r="J59" s="187" t="s">
        <v>29</v>
      </c>
      <c r="K59" s="188" t="s">
        <v>43</v>
      </c>
      <c r="L59" s="189">
        <v>0</v>
      </c>
      <c r="M59" s="190">
        <v>0.02</v>
      </c>
      <c r="N59" s="189" t="s">
        <v>57</v>
      </c>
      <c r="O59" s="189" t="s">
        <v>57</v>
      </c>
      <c r="P59" s="189" t="s">
        <v>171</v>
      </c>
      <c r="Q59" s="189" t="s">
        <v>32</v>
      </c>
      <c r="R59" s="190">
        <v>0.75</v>
      </c>
      <c r="S59" s="186" t="s">
        <v>50</v>
      </c>
      <c r="T59" s="190">
        <v>0.1</v>
      </c>
      <c r="U59" s="187" t="s">
        <v>51</v>
      </c>
      <c r="V59" s="308" t="s">
        <v>35</v>
      </c>
      <c r="W59" s="187" t="s">
        <v>189</v>
      </c>
      <c r="X59" s="187">
        <v>18</v>
      </c>
      <c r="Y59" s="187">
        <v>85</v>
      </c>
      <c r="Z59" s="309" t="s">
        <v>45</v>
      </c>
      <c r="AA59" s="370"/>
    </row>
    <row r="60" spans="2:27" s="12" customFormat="1" ht="24.95" customHeight="1" x14ac:dyDescent="0.25">
      <c r="B60" s="168"/>
      <c r="C60" s="169"/>
      <c r="D60" s="168"/>
      <c r="G60" s="14"/>
      <c r="H60" s="14"/>
      <c r="K60" s="14"/>
      <c r="L60" s="15"/>
      <c r="M60" s="15"/>
      <c r="N60" s="15"/>
      <c r="O60" s="15"/>
      <c r="P60" s="15"/>
      <c r="Q60" s="15"/>
      <c r="R60" s="16"/>
    </row>
    <row r="61" spans="2:27" s="12" customFormat="1" ht="24.95" customHeight="1" x14ac:dyDescent="0.25">
      <c r="C61" s="13"/>
      <c r="G61" s="14"/>
      <c r="H61" s="14"/>
      <c r="K61" s="14"/>
      <c r="L61" s="15"/>
      <c r="M61" s="15"/>
      <c r="N61" s="15"/>
      <c r="O61" s="15"/>
      <c r="P61" s="15"/>
      <c r="Q61" s="15"/>
      <c r="R61" s="16"/>
    </row>
    <row r="62" spans="2:27" s="12" customFormat="1" ht="24.95" customHeight="1" x14ac:dyDescent="0.25">
      <c r="C62" s="13"/>
      <c r="G62" s="14"/>
      <c r="H62" s="14"/>
      <c r="K62" s="14"/>
      <c r="L62" s="15"/>
      <c r="M62" s="15"/>
      <c r="N62" s="15"/>
      <c r="O62" s="15"/>
      <c r="P62" s="15"/>
      <c r="Q62" s="15"/>
      <c r="R62" s="16"/>
    </row>
    <row r="63" spans="2:27" s="12" customFormat="1" ht="24.95" customHeight="1" x14ac:dyDescent="0.25">
      <c r="C63" s="13"/>
      <c r="G63" s="14"/>
      <c r="H63" s="14"/>
      <c r="K63" s="14"/>
      <c r="L63" s="15"/>
      <c r="M63" s="15"/>
      <c r="N63" s="15"/>
      <c r="O63" s="15"/>
      <c r="P63" s="15"/>
      <c r="Q63" s="15"/>
      <c r="R63" s="16"/>
    </row>
    <row r="64" spans="2:27" s="12" customFormat="1" ht="24.95" customHeight="1" x14ac:dyDescent="0.25">
      <c r="C64" s="13"/>
      <c r="G64" s="14"/>
      <c r="H64" s="14"/>
      <c r="K64" s="14"/>
      <c r="L64" s="15"/>
      <c r="M64" s="15"/>
      <c r="N64" s="15"/>
      <c r="O64" s="15"/>
      <c r="P64" s="15"/>
      <c r="Q64" s="15"/>
      <c r="R64" s="16"/>
    </row>
    <row r="65" spans="3:18" s="12" customFormat="1" ht="24.95" customHeight="1" x14ac:dyDescent="0.25">
      <c r="C65" s="13"/>
      <c r="G65" s="14"/>
      <c r="H65" s="14"/>
      <c r="K65" s="14"/>
      <c r="L65" s="15"/>
      <c r="M65" s="15"/>
      <c r="N65" s="15"/>
      <c r="O65" s="15"/>
      <c r="P65" s="15"/>
      <c r="Q65" s="15"/>
      <c r="R65" s="16"/>
    </row>
    <row r="66" spans="3:18" s="12" customFormat="1" ht="24.95" customHeight="1" x14ac:dyDescent="0.25">
      <c r="C66" s="13"/>
      <c r="G66" s="14"/>
      <c r="H66" s="14"/>
      <c r="K66" s="14"/>
      <c r="L66" s="15"/>
      <c r="M66" s="15"/>
      <c r="N66" s="15"/>
      <c r="O66" s="15"/>
      <c r="P66" s="15"/>
      <c r="Q66" s="15"/>
      <c r="R66" s="16"/>
    </row>
    <row r="67" spans="3:18" s="12" customFormat="1" ht="24.95" customHeight="1" x14ac:dyDescent="0.25">
      <c r="C67" s="13"/>
      <c r="G67" s="14"/>
      <c r="H67" s="14"/>
      <c r="K67" s="14"/>
      <c r="L67" s="15"/>
      <c r="M67" s="15"/>
      <c r="N67" s="15"/>
      <c r="O67" s="15"/>
      <c r="P67" s="15"/>
      <c r="Q67" s="15"/>
      <c r="R67" s="16"/>
    </row>
    <row r="68" spans="3:18" s="12" customFormat="1" ht="24.95" customHeight="1" x14ac:dyDescent="0.25">
      <c r="C68" s="13"/>
      <c r="G68" s="14"/>
      <c r="H68" s="14"/>
      <c r="K68" s="14"/>
      <c r="L68" s="15"/>
      <c r="M68" s="15"/>
      <c r="N68" s="15"/>
      <c r="O68" s="15"/>
      <c r="P68" s="15"/>
      <c r="Q68" s="15"/>
      <c r="R68" s="16"/>
    </row>
    <row r="69" spans="3:18" s="12" customFormat="1" ht="24.95" customHeight="1" x14ac:dyDescent="0.25">
      <c r="C69" s="13"/>
      <c r="G69" s="14"/>
      <c r="H69" s="14"/>
      <c r="K69" s="14"/>
      <c r="L69" s="15"/>
      <c r="M69" s="15"/>
      <c r="N69" s="15"/>
      <c r="O69" s="15"/>
      <c r="P69" s="15"/>
      <c r="Q69" s="15"/>
      <c r="R69" s="16"/>
    </row>
    <row r="70" spans="3:18" s="12" customFormat="1" ht="24.95" customHeight="1" x14ac:dyDescent="0.25">
      <c r="C70" s="13"/>
      <c r="G70" s="14"/>
      <c r="H70" s="14"/>
      <c r="K70" s="14"/>
      <c r="L70" s="15"/>
      <c r="M70" s="15"/>
      <c r="N70" s="15"/>
      <c r="O70" s="15"/>
      <c r="P70" s="15"/>
      <c r="Q70" s="15"/>
      <c r="R70" s="16"/>
    </row>
    <row r="71" spans="3:18" s="12" customFormat="1" ht="24.95" customHeight="1" x14ac:dyDescent="0.25">
      <c r="C71" s="13"/>
      <c r="G71" s="14"/>
      <c r="H71" s="14"/>
      <c r="K71" s="14"/>
      <c r="L71" s="15"/>
      <c r="M71" s="15"/>
      <c r="N71" s="15"/>
      <c r="O71" s="15"/>
      <c r="P71" s="15"/>
      <c r="Q71" s="15"/>
      <c r="R71" s="16"/>
    </row>
    <row r="72" spans="3:18" s="12" customFormat="1" ht="24.95" customHeight="1" x14ac:dyDescent="0.25">
      <c r="C72" s="13"/>
      <c r="G72" s="14"/>
      <c r="H72" s="14"/>
      <c r="K72" s="14"/>
      <c r="L72" s="15"/>
      <c r="M72" s="15"/>
      <c r="N72" s="15"/>
      <c r="O72" s="15"/>
      <c r="P72" s="15"/>
      <c r="Q72" s="15"/>
      <c r="R72" s="16"/>
    </row>
    <row r="73" spans="3:18" s="12" customFormat="1" ht="24.95" customHeight="1" x14ac:dyDescent="0.25">
      <c r="C73" s="13"/>
      <c r="G73" s="14"/>
      <c r="H73" s="14"/>
      <c r="K73" s="14"/>
      <c r="L73" s="15"/>
      <c r="M73" s="15"/>
      <c r="N73" s="15"/>
      <c r="O73" s="15"/>
      <c r="P73" s="15"/>
      <c r="Q73" s="15"/>
      <c r="R73" s="16"/>
    </row>
    <row r="74" spans="3:18" s="12" customFormat="1" ht="24.95" customHeight="1" x14ac:dyDescent="0.25">
      <c r="C74" s="13"/>
      <c r="G74" s="14"/>
      <c r="H74" s="14"/>
      <c r="K74" s="14"/>
      <c r="L74" s="15"/>
      <c r="M74" s="15"/>
      <c r="N74" s="15"/>
      <c r="O74" s="15"/>
      <c r="P74" s="15"/>
      <c r="Q74" s="15"/>
      <c r="R74" s="16"/>
    </row>
    <row r="75" spans="3:18" s="12" customFormat="1" ht="24.95" customHeight="1" x14ac:dyDescent="0.25">
      <c r="C75" s="13"/>
      <c r="G75" s="14"/>
      <c r="H75" s="14"/>
      <c r="K75" s="14"/>
      <c r="L75" s="15"/>
      <c r="M75" s="15"/>
      <c r="N75" s="15"/>
      <c r="O75" s="15"/>
      <c r="P75" s="15"/>
      <c r="Q75" s="15"/>
      <c r="R75" s="16"/>
    </row>
    <row r="76" spans="3:18" s="12" customFormat="1" ht="24.95" customHeight="1" x14ac:dyDescent="0.25">
      <c r="C76" s="13"/>
      <c r="G76" s="14"/>
      <c r="H76" s="14"/>
      <c r="K76" s="14"/>
      <c r="L76" s="15"/>
      <c r="M76" s="15"/>
      <c r="N76" s="15"/>
      <c r="O76" s="15"/>
      <c r="P76" s="15"/>
      <c r="Q76" s="15"/>
      <c r="R76" s="16"/>
    </row>
    <row r="77" spans="3:18" s="12" customFormat="1" ht="24.95" customHeight="1" x14ac:dyDescent="0.25">
      <c r="C77" s="13"/>
      <c r="G77" s="14"/>
      <c r="H77" s="14"/>
      <c r="K77" s="14"/>
      <c r="L77" s="15"/>
      <c r="M77" s="15"/>
      <c r="N77" s="15"/>
      <c r="O77" s="15"/>
      <c r="P77" s="15"/>
      <c r="Q77" s="15"/>
      <c r="R77" s="16"/>
    </row>
    <row r="78" spans="3:18" s="12" customFormat="1" ht="24.95" customHeight="1" x14ac:dyDescent="0.25">
      <c r="C78" s="13"/>
      <c r="G78" s="14"/>
      <c r="H78" s="14"/>
      <c r="K78" s="14"/>
      <c r="L78" s="15"/>
      <c r="M78" s="15"/>
      <c r="N78" s="15"/>
      <c r="O78" s="15"/>
      <c r="P78" s="15"/>
      <c r="Q78" s="15"/>
      <c r="R78" s="16"/>
    </row>
    <row r="79" spans="3:18" s="12" customFormat="1" ht="24.95" customHeight="1" x14ac:dyDescent="0.25">
      <c r="C79" s="13"/>
      <c r="G79" s="14"/>
      <c r="H79" s="14"/>
      <c r="K79" s="14"/>
      <c r="L79" s="15"/>
      <c r="M79" s="15"/>
      <c r="N79" s="15"/>
      <c r="O79" s="15"/>
      <c r="P79" s="15"/>
      <c r="Q79" s="15"/>
      <c r="R79" s="16"/>
    </row>
    <row r="80" spans="3:18" s="12" customFormat="1" ht="24.95" customHeight="1" x14ac:dyDescent="0.25">
      <c r="C80" s="13"/>
      <c r="G80" s="14"/>
      <c r="H80" s="14"/>
      <c r="K80" s="14"/>
      <c r="L80" s="15"/>
      <c r="M80" s="15"/>
      <c r="N80" s="15"/>
      <c r="O80" s="15"/>
      <c r="P80" s="15"/>
      <c r="Q80" s="15"/>
      <c r="R80" s="16"/>
    </row>
    <row r="81" spans="3:18" s="12" customFormat="1" ht="24.95" customHeight="1" x14ac:dyDescent="0.25">
      <c r="C81" s="13"/>
      <c r="G81" s="14"/>
      <c r="H81" s="14"/>
      <c r="K81" s="14"/>
      <c r="L81" s="15"/>
      <c r="M81" s="15"/>
      <c r="N81" s="15"/>
      <c r="O81" s="15"/>
      <c r="P81" s="15"/>
      <c r="Q81" s="15"/>
      <c r="R81" s="16"/>
    </row>
    <row r="82" spans="3:18" s="12" customFormat="1" ht="24.95" customHeight="1" x14ac:dyDescent="0.25">
      <c r="C82" s="13"/>
      <c r="G82" s="14"/>
      <c r="H82" s="14"/>
      <c r="K82" s="14"/>
      <c r="L82" s="15"/>
      <c r="M82" s="15"/>
      <c r="N82" s="15"/>
      <c r="O82" s="15"/>
      <c r="P82" s="15"/>
      <c r="Q82" s="15"/>
      <c r="R82" s="16"/>
    </row>
    <row r="83" spans="3:18" s="12" customFormat="1" ht="24.95" customHeight="1" x14ac:dyDescent="0.25">
      <c r="C83" s="13"/>
      <c r="G83" s="14"/>
      <c r="H83" s="14"/>
      <c r="K83" s="14"/>
      <c r="L83" s="15"/>
      <c r="M83" s="15"/>
      <c r="N83" s="15"/>
      <c r="O83" s="15"/>
      <c r="P83" s="15"/>
      <c r="Q83" s="15"/>
      <c r="R83" s="16"/>
    </row>
    <row r="84" spans="3:18" s="12" customFormat="1" ht="24.95" customHeight="1" x14ac:dyDescent="0.25">
      <c r="C84" s="13"/>
      <c r="G84" s="14"/>
      <c r="H84" s="14"/>
      <c r="K84" s="14"/>
      <c r="L84" s="15"/>
      <c r="M84" s="15"/>
      <c r="N84" s="15"/>
      <c r="O84" s="15"/>
      <c r="P84" s="15"/>
      <c r="Q84" s="15"/>
      <c r="R84" s="16"/>
    </row>
    <row r="85" spans="3:18" s="12" customFormat="1" ht="24.95" customHeight="1" x14ac:dyDescent="0.25">
      <c r="C85" s="13"/>
      <c r="G85" s="14"/>
      <c r="H85" s="14"/>
      <c r="K85" s="14"/>
      <c r="L85" s="15"/>
      <c r="M85" s="15"/>
      <c r="N85" s="15"/>
      <c r="O85" s="15"/>
      <c r="P85" s="15"/>
      <c r="Q85" s="15"/>
      <c r="R85" s="16"/>
    </row>
    <row r="86" spans="3:18" s="12" customFormat="1" ht="24.95" customHeight="1" x14ac:dyDescent="0.25">
      <c r="C86" s="13"/>
      <c r="G86" s="14"/>
      <c r="H86" s="14"/>
      <c r="K86" s="14"/>
      <c r="L86" s="15"/>
      <c r="M86" s="15"/>
      <c r="N86" s="15"/>
      <c r="O86" s="15"/>
      <c r="P86" s="15"/>
      <c r="Q86" s="15"/>
      <c r="R86" s="16"/>
    </row>
    <row r="87" spans="3:18" s="12" customFormat="1" ht="24.95" customHeight="1" x14ac:dyDescent="0.25">
      <c r="C87" s="13"/>
      <c r="G87" s="14"/>
      <c r="H87" s="14"/>
      <c r="K87" s="14"/>
      <c r="L87" s="15"/>
      <c r="M87" s="15"/>
      <c r="N87" s="15"/>
      <c r="O87" s="15"/>
      <c r="P87" s="15"/>
      <c r="Q87" s="15"/>
      <c r="R87" s="16"/>
    </row>
    <row r="88" spans="3:18" s="12" customFormat="1" ht="24.95" customHeight="1" x14ac:dyDescent="0.25">
      <c r="C88" s="13"/>
      <c r="G88" s="14"/>
      <c r="H88" s="14"/>
      <c r="K88" s="14"/>
      <c r="L88" s="15"/>
      <c r="M88" s="15"/>
      <c r="N88" s="15"/>
      <c r="O88" s="15"/>
      <c r="P88" s="15"/>
      <c r="Q88" s="15"/>
      <c r="R88" s="16"/>
    </row>
    <row r="89" spans="3:18" s="12" customFormat="1" ht="24.95" customHeight="1" x14ac:dyDescent="0.25">
      <c r="C89" s="13"/>
      <c r="G89" s="14"/>
      <c r="H89" s="14"/>
      <c r="K89" s="14"/>
      <c r="L89" s="15"/>
      <c r="M89" s="15"/>
      <c r="N89" s="15"/>
      <c r="O89" s="15"/>
      <c r="P89" s="15"/>
      <c r="Q89" s="15"/>
      <c r="R89" s="16"/>
    </row>
    <row r="90" spans="3:18" s="12" customFormat="1" ht="24.95" customHeight="1" x14ac:dyDescent="0.25">
      <c r="C90" s="13"/>
      <c r="G90" s="14"/>
      <c r="H90" s="14"/>
      <c r="K90" s="14"/>
      <c r="L90" s="15"/>
      <c r="M90" s="15"/>
      <c r="N90" s="15"/>
      <c r="O90" s="15"/>
      <c r="P90" s="15"/>
      <c r="Q90" s="15"/>
      <c r="R90" s="16"/>
    </row>
    <row r="91" spans="3:18" s="12" customFormat="1" ht="24.95" customHeight="1" x14ac:dyDescent="0.25">
      <c r="C91" s="13"/>
      <c r="G91" s="14"/>
      <c r="H91" s="14"/>
      <c r="K91" s="14"/>
      <c r="L91" s="15"/>
      <c r="M91" s="15"/>
      <c r="N91" s="15"/>
      <c r="O91" s="15"/>
      <c r="P91" s="15"/>
      <c r="Q91" s="15"/>
      <c r="R91" s="16"/>
    </row>
    <row r="92" spans="3:18" s="12" customFormat="1" ht="24.95" customHeight="1" x14ac:dyDescent="0.25">
      <c r="C92" s="13"/>
      <c r="G92" s="14"/>
      <c r="H92" s="14"/>
      <c r="K92" s="14"/>
      <c r="L92" s="15"/>
      <c r="M92" s="15"/>
      <c r="N92" s="15"/>
      <c r="O92" s="15"/>
      <c r="P92" s="15"/>
      <c r="Q92" s="15"/>
      <c r="R92" s="16"/>
    </row>
    <row r="93" spans="3:18" s="12" customFormat="1" ht="24.95" customHeight="1" x14ac:dyDescent="0.25">
      <c r="C93" s="13"/>
      <c r="G93" s="14"/>
      <c r="H93" s="14"/>
      <c r="K93" s="14"/>
      <c r="L93" s="15"/>
      <c r="M93" s="15"/>
      <c r="N93" s="15"/>
      <c r="O93" s="15"/>
      <c r="P93" s="15"/>
      <c r="Q93" s="15"/>
      <c r="R93" s="16"/>
    </row>
    <row r="94" spans="3:18" s="12" customFormat="1" ht="24.95" customHeight="1" x14ac:dyDescent="0.25">
      <c r="C94" s="13"/>
      <c r="G94" s="14"/>
      <c r="H94" s="14"/>
      <c r="K94" s="14"/>
      <c r="L94" s="15"/>
      <c r="M94" s="15"/>
      <c r="N94" s="15"/>
      <c r="O94" s="15"/>
      <c r="P94" s="15"/>
      <c r="Q94" s="15"/>
      <c r="R94" s="16"/>
    </row>
    <row r="95" spans="3:18" s="12" customFormat="1" ht="24.95" customHeight="1" x14ac:dyDescent="0.25">
      <c r="C95" s="13"/>
      <c r="G95" s="14"/>
      <c r="H95" s="14"/>
      <c r="K95" s="14"/>
      <c r="L95" s="15"/>
      <c r="M95" s="15"/>
      <c r="N95" s="15"/>
      <c r="O95" s="15"/>
      <c r="P95" s="15"/>
      <c r="Q95" s="15"/>
      <c r="R95" s="16"/>
    </row>
    <row r="96" spans="3:18" s="12" customFormat="1" ht="24.95" customHeight="1" x14ac:dyDescent="0.25">
      <c r="C96" s="13"/>
      <c r="G96" s="14"/>
      <c r="H96" s="14"/>
      <c r="K96" s="14"/>
      <c r="L96" s="15"/>
      <c r="M96" s="15"/>
      <c r="N96" s="15"/>
      <c r="O96" s="15"/>
      <c r="P96" s="15"/>
      <c r="Q96" s="15"/>
      <c r="R96" s="16"/>
    </row>
    <row r="97" spans="3:18" s="12" customFormat="1" ht="24.95" customHeight="1" x14ac:dyDescent="0.25">
      <c r="C97" s="13"/>
      <c r="G97" s="14"/>
      <c r="H97" s="14"/>
      <c r="K97" s="14"/>
      <c r="L97" s="15"/>
      <c r="M97" s="15"/>
      <c r="N97" s="15"/>
      <c r="O97" s="15"/>
      <c r="P97" s="15"/>
      <c r="Q97" s="15"/>
      <c r="R97" s="16"/>
    </row>
    <row r="98" spans="3:18" s="12" customFormat="1" ht="24.95" customHeight="1" x14ac:dyDescent="0.25">
      <c r="C98" s="13"/>
      <c r="G98" s="14"/>
      <c r="H98" s="14"/>
      <c r="K98" s="14"/>
      <c r="L98" s="15"/>
      <c r="M98" s="15"/>
      <c r="N98" s="15"/>
      <c r="O98" s="15"/>
      <c r="P98" s="15"/>
      <c r="Q98" s="15"/>
      <c r="R98" s="16"/>
    </row>
    <row r="99" spans="3:18" s="12" customFormat="1" ht="24.95" customHeight="1" x14ac:dyDescent="0.25">
      <c r="C99" s="13"/>
      <c r="G99" s="14"/>
      <c r="H99" s="14"/>
      <c r="K99" s="14"/>
      <c r="L99" s="15"/>
      <c r="M99" s="15"/>
      <c r="N99" s="15"/>
      <c r="O99" s="15"/>
      <c r="P99" s="15"/>
      <c r="Q99" s="15"/>
      <c r="R99" s="16"/>
    </row>
    <row r="100" spans="3:18" ht="24.95" customHeight="1" x14ac:dyDescent="0.25"/>
    <row r="101" spans="3:18" ht="24.95" customHeight="1" x14ac:dyDescent="0.25"/>
    <row r="102" spans="3:18" ht="24.95" customHeight="1" x14ac:dyDescent="0.25"/>
    <row r="103" spans="3:18" ht="24.95" customHeight="1" x14ac:dyDescent="0.25"/>
    <row r="104" spans="3:18" ht="24.95" customHeight="1" x14ac:dyDescent="0.25"/>
    <row r="105" spans="3:18" ht="24.95" customHeight="1" x14ac:dyDescent="0.25"/>
  </sheetData>
  <sheetProtection algorithmName="SHA-512" hashValue="xTQGdjk13Nq10crZrxzKlcs274/7VHHUCl4I3AIyr8xNvngUlxFmHwXAuVaWMTnUYmorNJgHoyrRTuHVAmdegA==" saltValue="Wab7G6/F46h6D8LZIafWyw==" spinCount="100000" sheet="1" autoFilter="0"/>
  <autoFilter ref="C3:AA59" xr:uid="{7C49D73E-C047-44FB-805D-CF7FAB59D4A5}"/>
  <mergeCells count="31">
    <mergeCell ref="B52:B59"/>
    <mergeCell ref="C39:C41"/>
    <mergeCell ref="C37:C38"/>
    <mergeCell ref="B37:B41"/>
    <mergeCell ref="C42:C44"/>
    <mergeCell ref="C45:C47"/>
    <mergeCell ref="C52:C54"/>
    <mergeCell ref="B42:B50"/>
    <mergeCell ref="C50:C51"/>
    <mergeCell ref="C48:C49"/>
    <mergeCell ref="D2:AA2"/>
    <mergeCell ref="B29:B34"/>
    <mergeCell ref="B35:B36"/>
    <mergeCell ref="C29:C31"/>
    <mergeCell ref="C32:C34"/>
    <mergeCell ref="C11:C12"/>
    <mergeCell ref="C13:C18"/>
    <mergeCell ref="AA13:AA18"/>
    <mergeCell ref="C26:C28"/>
    <mergeCell ref="AA26:AA28"/>
    <mergeCell ref="B5:B28"/>
    <mergeCell ref="C22:C25"/>
    <mergeCell ref="AA19:AA20"/>
    <mergeCell ref="C19:C21"/>
    <mergeCell ref="AA22:AA25"/>
    <mergeCell ref="C4:C10"/>
    <mergeCell ref="AA48:AA49"/>
    <mergeCell ref="AA50:AA51"/>
    <mergeCell ref="C55:C57"/>
    <mergeCell ref="C58:C59"/>
    <mergeCell ref="AA58:AA5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47D8-546F-46D9-9810-7F6AA7F46FF2}">
  <sheetPr codeName="Sheet2">
    <pageSetUpPr fitToPage="1"/>
  </sheetPr>
  <dimension ref="A1:BG521"/>
  <sheetViews>
    <sheetView zoomScaleNormal="100" workbookViewId="0">
      <selection activeCell="V8" sqref="V8"/>
    </sheetView>
  </sheetViews>
  <sheetFormatPr defaultColWidth="8.85546875" defaultRowHeight="15" x14ac:dyDescent="0.25"/>
  <cols>
    <col min="1" max="1" width="2" style="21" customWidth="1"/>
    <col min="2" max="2" width="10.42578125" customWidth="1"/>
    <col min="3" max="3" width="6.85546875" customWidth="1"/>
    <col min="4" max="4" width="9.85546875" customWidth="1"/>
    <col min="5" max="5" width="13.42578125" customWidth="1"/>
    <col min="6" max="6" width="8.42578125" customWidth="1"/>
    <col min="7" max="7" width="7.42578125" customWidth="1"/>
    <col min="8" max="8" width="8.140625" customWidth="1"/>
    <col min="9" max="9" width="8.42578125" customWidth="1"/>
    <col min="10" max="11" width="7.42578125" customWidth="1"/>
    <col min="12" max="14" width="6.85546875" customWidth="1"/>
    <col min="15" max="15" width="5.7109375" customWidth="1"/>
    <col min="16" max="16" width="12.140625" customWidth="1"/>
    <col min="17" max="17" width="14" bestFit="1" customWidth="1"/>
    <col min="18" max="18" width="10.7109375" customWidth="1"/>
    <col min="19" max="19" width="8.140625" bestFit="1" customWidth="1"/>
    <col min="20" max="21" width="6.85546875" customWidth="1"/>
    <col min="22" max="22" width="10.42578125" customWidth="1"/>
    <col min="23" max="23" width="33.7109375" customWidth="1"/>
    <col min="24" max="53" width="9.140625" style="21"/>
    <col min="54" max="59" width="9.140625" style="30"/>
  </cols>
  <sheetData>
    <row r="1" spans="1:59" s="21" customFormat="1" ht="7.5" customHeight="1" thickBot="1" x14ac:dyDescent="0.3"/>
    <row r="2" spans="1:59" ht="25.5" customHeight="1" thickBot="1" x14ac:dyDescent="0.3">
      <c r="B2" s="22" t="s">
        <v>320</v>
      </c>
      <c r="C2" s="23"/>
      <c r="D2" s="24"/>
      <c r="E2" s="25"/>
      <c r="F2" s="23"/>
      <c r="G2" s="23"/>
      <c r="H2" s="24"/>
      <c r="I2" s="24"/>
      <c r="J2" s="26"/>
      <c r="K2" s="24"/>
      <c r="L2" s="27"/>
      <c r="M2" s="26"/>
      <c r="N2" s="26"/>
      <c r="O2" s="26"/>
      <c r="P2" s="26"/>
      <c r="Q2" s="26"/>
      <c r="R2" s="26"/>
      <c r="S2" s="26"/>
      <c r="T2" s="26"/>
      <c r="U2" s="26"/>
      <c r="V2" s="28" t="s">
        <v>0</v>
      </c>
      <c r="W2" s="29">
        <v>7.5999999999999998E-2</v>
      </c>
    </row>
    <row r="3" spans="1:59" s="39" customFormat="1" ht="39" customHeight="1" thickTop="1" x14ac:dyDescent="0.25">
      <c r="A3" s="31"/>
      <c r="B3" s="32" t="s">
        <v>1</v>
      </c>
      <c r="C3" s="33" t="s">
        <v>2</v>
      </c>
      <c r="D3" s="35" t="s">
        <v>202</v>
      </c>
      <c r="E3" s="33" t="s">
        <v>203</v>
      </c>
      <c r="F3" s="34" t="s">
        <v>204</v>
      </c>
      <c r="G3" s="33" t="s">
        <v>5</v>
      </c>
      <c r="H3" s="34" t="s">
        <v>6</v>
      </c>
      <c r="I3" s="34" t="s">
        <v>205</v>
      </c>
      <c r="J3" s="33" t="s">
        <v>8</v>
      </c>
      <c r="K3" s="33" t="s">
        <v>9</v>
      </c>
      <c r="L3" s="35" t="s">
        <v>206</v>
      </c>
      <c r="M3" s="34" t="s">
        <v>207</v>
      </c>
      <c r="N3" s="34" t="s">
        <v>208</v>
      </c>
      <c r="O3" s="34" t="s">
        <v>209</v>
      </c>
      <c r="P3" s="35" t="s">
        <v>210</v>
      </c>
      <c r="Q3" s="35" t="s">
        <v>211</v>
      </c>
      <c r="R3" s="36" t="s">
        <v>18</v>
      </c>
      <c r="S3" s="35" t="s">
        <v>212</v>
      </c>
      <c r="T3" s="35" t="s">
        <v>213</v>
      </c>
      <c r="U3" s="35" t="s">
        <v>214</v>
      </c>
      <c r="V3" s="37" t="s">
        <v>215</v>
      </c>
      <c r="W3" s="33" t="s">
        <v>216</v>
      </c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8"/>
      <c r="BC3" s="38"/>
      <c r="BD3" s="38"/>
      <c r="BE3" s="38"/>
      <c r="BF3" s="38"/>
      <c r="BG3" s="38"/>
    </row>
    <row r="4" spans="1:59" ht="35.1" customHeight="1" x14ac:dyDescent="0.25">
      <c r="A4" s="40"/>
      <c r="B4" s="41" t="s">
        <v>37</v>
      </c>
      <c r="C4" s="87" t="s">
        <v>217</v>
      </c>
      <c r="D4" s="87" t="s">
        <v>43</v>
      </c>
      <c r="E4" s="88" t="s">
        <v>218</v>
      </c>
      <c r="F4" s="87" t="s">
        <v>40</v>
      </c>
      <c r="G4" s="89">
        <v>5.1900000000000002E-2</v>
      </c>
      <c r="H4" s="89" t="s">
        <v>43</v>
      </c>
      <c r="I4" s="87" t="s">
        <v>42</v>
      </c>
      <c r="J4" s="89" t="s">
        <v>29</v>
      </c>
      <c r="K4" s="89" t="s">
        <v>43</v>
      </c>
      <c r="L4" s="90">
        <v>0</v>
      </c>
      <c r="M4" s="87" t="s">
        <v>219</v>
      </c>
      <c r="N4" s="87" t="s">
        <v>154</v>
      </c>
      <c r="O4" s="91">
        <v>0.8</v>
      </c>
      <c r="P4" s="87" t="s">
        <v>99</v>
      </c>
      <c r="Q4" s="91">
        <v>0.1</v>
      </c>
      <c r="R4" s="87" t="s">
        <v>44</v>
      </c>
      <c r="S4" s="89" t="s">
        <v>43</v>
      </c>
      <c r="T4" s="89" t="s">
        <v>43</v>
      </c>
      <c r="U4" s="89" t="s">
        <v>43</v>
      </c>
      <c r="V4" s="92" t="s">
        <v>45</v>
      </c>
      <c r="W4" s="356" t="s">
        <v>318</v>
      </c>
    </row>
    <row r="5" spans="1:59" ht="35.1" customHeight="1" x14ac:dyDescent="0.25">
      <c r="B5" s="42" t="s">
        <v>37</v>
      </c>
      <c r="C5" s="87" t="s">
        <v>220</v>
      </c>
      <c r="D5" s="87" t="s">
        <v>43</v>
      </c>
      <c r="E5" s="88" t="s">
        <v>221</v>
      </c>
      <c r="F5" s="87" t="s">
        <v>40</v>
      </c>
      <c r="G5" s="89">
        <v>5.2900000000000003E-2</v>
      </c>
      <c r="H5" s="89" t="s">
        <v>43</v>
      </c>
      <c r="I5" s="87" t="s">
        <v>222</v>
      </c>
      <c r="J5" s="89" t="s">
        <v>29</v>
      </c>
      <c r="K5" s="89" t="s">
        <v>43</v>
      </c>
      <c r="L5" s="90">
        <v>0</v>
      </c>
      <c r="M5" s="87" t="s">
        <v>219</v>
      </c>
      <c r="N5" s="87" t="s">
        <v>154</v>
      </c>
      <c r="O5" s="91">
        <v>0.8</v>
      </c>
      <c r="P5" s="87" t="s">
        <v>50</v>
      </c>
      <c r="Q5" s="91">
        <v>0.1</v>
      </c>
      <c r="R5" s="87" t="s">
        <v>223</v>
      </c>
      <c r="S5" s="89" t="s">
        <v>43</v>
      </c>
      <c r="T5" s="89" t="s">
        <v>43</v>
      </c>
      <c r="U5" s="89" t="s">
        <v>43</v>
      </c>
      <c r="V5" s="92" t="s">
        <v>45</v>
      </c>
      <c r="W5" s="356"/>
    </row>
    <row r="6" spans="1:59" ht="35.1" customHeight="1" x14ac:dyDescent="0.25">
      <c r="B6" s="42" t="s">
        <v>37</v>
      </c>
      <c r="C6" s="87" t="s">
        <v>224</v>
      </c>
      <c r="D6" s="87" t="s">
        <v>43</v>
      </c>
      <c r="E6" s="88" t="s">
        <v>218</v>
      </c>
      <c r="F6" s="87" t="s">
        <v>40</v>
      </c>
      <c r="G6" s="89">
        <v>4.8399999999999999E-2</v>
      </c>
      <c r="H6" s="89" t="s">
        <v>43</v>
      </c>
      <c r="I6" s="87" t="s">
        <v>42</v>
      </c>
      <c r="J6" s="89" t="s">
        <v>29</v>
      </c>
      <c r="K6" s="89" t="s">
        <v>43</v>
      </c>
      <c r="L6" s="90">
        <v>999</v>
      </c>
      <c r="M6" s="87" t="s">
        <v>219</v>
      </c>
      <c r="N6" s="87" t="s">
        <v>154</v>
      </c>
      <c r="O6" s="91">
        <v>0.8</v>
      </c>
      <c r="P6" s="87" t="s">
        <v>99</v>
      </c>
      <c r="Q6" s="91">
        <v>0.1</v>
      </c>
      <c r="R6" s="87" t="s">
        <v>44</v>
      </c>
      <c r="S6" s="89" t="s">
        <v>43</v>
      </c>
      <c r="T6" s="89" t="s">
        <v>43</v>
      </c>
      <c r="U6" s="89" t="s">
        <v>43</v>
      </c>
      <c r="V6" s="92" t="s">
        <v>45</v>
      </c>
      <c r="W6" s="356"/>
    </row>
    <row r="7" spans="1:59" ht="35.1" customHeight="1" x14ac:dyDescent="0.25">
      <c r="A7" s="40"/>
      <c r="B7" s="41" t="s">
        <v>37</v>
      </c>
      <c r="C7" s="93" t="s">
        <v>225</v>
      </c>
      <c r="D7" s="87" t="s">
        <v>43</v>
      </c>
      <c r="E7" s="88" t="s">
        <v>226</v>
      </c>
      <c r="F7" s="87" t="s">
        <v>40</v>
      </c>
      <c r="G7" s="89">
        <v>5.2499999999999998E-2</v>
      </c>
      <c r="H7" s="89" t="s">
        <v>43</v>
      </c>
      <c r="I7" s="87" t="s">
        <v>227</v>
      </c>
      <c r="J7" s="89" t="s">
        <v>29</v>
      </c>
      <c r="K7" s="89" t="s">
        <v>43</v>
      </c>
      <c r="L7" s="90">
        <v>0</v>
      </c>
      <c r="M7" s="87" t="s">
        <v>219</v>
      </c>
      <c r="N7" s="87" t="s">
        <v>154</v>
      </c>
      <c r="O7" s="91">
        <v>0.8</v>
      </c>
      <c r="P7" s="87" t="s">
        <v>228</v>
      </c>
      <c r="Q7" s="91">
        <v>0.1</v>
      </c>
      <c r="R7" s="87" t="s">
        <v>229</v>
      </c>
      <c r="S7" s="89" t="s">
        <v>43</v>
      </c>
      <c r="T7" s="89" t="s">
        <v>43</v>
      </c>
      <c r="U7" s="89" t="s">
        <v>43</v>
      </c>
      <c r="V7" s="92" t="s">
        <v>45</v>
      </c>
      <c r="W7" s="356"/>
    </row>
    <row r="8" spans="1:59" ht="35.1" customHeight="1" x14ac:dyDescent="0.25">
      <c r="A8" s="40"/>
      <c r="B8" s="42" t="s">
        <v>37</v>
      </c>
      <c r="C8" s="87" t="s">
        <v>311</v>
      </c>
      <c r="D8" s="87" t="s">
        <v>43</v>
      </c>
      <c r="E8" s="88" t="s">
        <v>230</v>
      </c>
      <c r="F8" s="87" t="s">
        <v>6</v>
      </c>
      <c r="G8" s="89">
        <f>W2-H8</f>
        <v>4.5899999999999996E-2</v>
      </c>
      <c r="H8" s="89">
        <v>3.0099999999999998E-2</v>
      </c>
      <c r="I8" s="87" t="s">
        <v>231</v>
      </c>
      <c r="J8" s="89" t="s">
        <v>29</v>
      </c>
      <c r="K8" s="89">
        <v>2.5000000000000001E-2</v>
      </c>
      <c r="L8" s="90">
        <v>0</v>
      </c>
      <c r="M8" s="87" t="s">
        <v>219</v>
      </c>
      <c r="N8" s="87" t="s">
        <v>117</v>
      </c>
      <c r="O8" s="91">
        <v>0.8</v>
      </c>
      <c r="P8" s="91" t="s">
        <v>99</v>
      </c>
      <c r="Q8" s="91">
        <v>0.25</v>
      </c>
      <c r="R8" s="87" t="s">
        <v>34</v>
      </c>
      <c r="S8" s="89" t="s">
        <v>43</v>
      </c>
      <c r="T8" s="89" t="s">
        <v>43</v>
      </c>
      <c r="U8" s="89" t="s">
        <v>43</v>
      </c>
      <c r="V8" s="94" t="s">
        <v>322</v>
      </c>
      <c r="W8" s="357"/>
    </row>
    <row r="9" spans="1:59" ht="35.1" customHeight="1" x14ac:dyDescent="0.25">
      <c r="A9" s="40"/>
      <c r="B9" s="42" t="s">
        <v>37</v>
      </c>
      <c r="C9" s="87" t="s">
        <v>312</v>
      </c>
      <c r="D9" s="87" t="s">
        <v>43</v>
      </c>
      <c r="E9" s="88" t="s">
        <v>230</v>
      </c>
      <c r="F9" s="87" t="s">
        <v>6</v>
      </c>
      <c r="G9" s="89">
        <f>W2-H9</f>
        <v>4.19E-2</v>
      </c>
      <c r="H9" s="89">
        <v>3.4099999999999998E-2</v>
      </c>
      <c r="I9" s="87" t="s">
        <v>231</v>
      </c>
      <c r="J9" s="89" t="s">
        <v>29</v>
      </c>
      <c r="K9" s="89">
        <v>2.5000000000000001E-2</v>
      </c>
      <c r="L9" s="90">
        <v>999</v>
      </c>
      <c r="M9" s="87" t="s">
        <v>219</v>
      </c>
      <c r="N9" s="87" t="s">
        <v>117</v>
      </c>
      <c r="O9" s="91">
        <v>0.8</v>
      </c>
      <c r="P9" s="91" t="s">
        <v>99</v>
      </c>
      <c r="Q9" s="91">
        <v>0.25</v>
      </c>
      <c r="R9" s="87" t="s">
        <v>34</v>
      </c>
      <c r="S9" s="89" t="s">
        <v>43</v>
      </c>
      <c r="T9" s="89" t="s">
        <v>43</v>
      </c>
      <c r="U9" s="89" t="s">
        <v>43</v>
      </c>
      <c r="V9" s="94" t="s">
        <v>322</v>
      </c>
      <c r="W9" s="346" t="s">
        <v>318</v>
      </c>
    </row>
    <row r="10" spans="1:59" ht="35.1" customHeight="1" thickBot="1" x14ac:dyDescent="0.3">
      <c r="B10" s="43" t="s">
        <v>37</v>
      </c>
      <c r="C10" s="95" t="s">
        <v>232</v>
      </c>
      <c r="D10" s="95" t="s">
        <v>43</v>
      </c>
      <c r="E10" s="96" t="s">
        <v>233</v>
      </c>
      <c r="F10" s="95" t="s">
        <v>6</v>
      </c>
      <c r="G10" s="97">
        <f>W2-H10</f>
        <v>5.1499999999999997E-2</v>
      </c>
      <c r="H10" s="97">
        <v>2.4500000000000001E-2</v>
      </c>
      <c r="I10" s="95" t="s">
        <v>120</v>
      </c>
      <c r="J10" s="97" t="s">
        <v>29</v>
      </c>
      <c r="K10" s="97">
        <v>2.5000000000000001E-2</v>
      </c>
      <c r="L10" s="98">
        <v>0</v>
      </c>
      <c r="M10" s="95" t="s">
        <v>219</v>
      </c>
      <c r="N10" s="95" t="s">
        <v>117</v>
      </c>
      <c r="O10" s="99">
        <v>0.8</v>
      </c>
      <c r="P10" s="95" t="s">
        <v>122</v>
      </c>
      <c r="Q10" s="99" t="s">
        <v>43</v>
      </c>
      <c r="R10" s="95" t="s">
        <v>43</v>
      </c>
      <c r="S10" s="97" t="s">
        <v>43</v>
      </c>
      <c r="T10" s="97" t="s">
        <v>43</v>
      </c>
      <c r="U10" s="97" t="s">
        <v>43</v>
      </c>
      <c r="V10" s="44" t="s">
        <v>134</v>
      </c>
      <c r="W10" s="110" t="s">
        <v>234</v>
      </c>
    </row>
    <row r="11" spans="1:59" ht="35.1" customHeight="1" x14ac:dyDescent="0.25">
      <c r="A11" s="40"/>
      <c r="B11" s="45" t="s">
        <v>235</v>
      </c>
      <c r="C11" s="100" t="s">
        <v>236</v>
      </c>
      <c r="D11" s="100" t="s">
        <v>57</v>
      </c>
      <c r="E11" s="101" t="s">
        <v>221</v>
      </c>
      <c r="F11" s="100" t="s">
        <v>40</v>
      </c>
      <c r="G11" s="102">
        <v>6.0499999999999998E-2</v>
      </c>
      <c r="H11" s="102" t="s">
        <v>43</v>
      </c>
      <c r="I11" s="100" t="s">
        <v>222</v>
      </c>
      <c r="J11" s="102" t="s">
        <v>29</v>
      </c>
      <c r="K11" s="102" t="s">
        <v>43</v>
      </c>
      <c r="L11" s="103">
        <v>0</v>
      </c>
      <c r="M11" s="100" t="s">
        <v>219</v>
      </c>
      <c r="N11" s="100" t="s">
        <v>154</v>
      </c>
      <c r="O11" s="104">
        <v>0.75</v>
      </c>
      <c r="P11" s="100" t="s">
        <v>50</v>
      </c>
      <c r="Q11" s="104">
        <v>0.1</v>
      </c>
      <c r="R11" s="100" t="s">
        <v>223</v>
      </c>
      <c r="S11" s="105" t="s">
        <v>57</v>
      </c>
      <c r="T11" s="105" t="s">
        <v>57</v>
      </c>
      <c r="U11" s="105" t="s">
        <v>57</v>
      </c>
      <c r="V11" s="92" t="s">
        <v>45</v>
      </c>
      <c r="W11" s="355" t="s">
        <v>237</v>
      </c>
    </row>
    <row r="12" spans="1:59" ht="35.1" customHeight="1" x14ac:dyDescent="0.25">
      <c r="A12" s="40"/>
      <c r="B12" s="42" t="s">
        <v>235</v>
      </c>
      <c r="C12" s="87" t="s">
        <v>313</v>
      </c>
      <c r="D12" s="87" t="s">
        <v>238</v>
      </c>
      <c r="E12" s="88" t="s">
        <v>239</v>
      </c>
      <c r="F12" s="87" t="s">
        <v>6</v>
      </c>
      <c r="G12" s="89">
        <f>W2-H12</f>
        <v>5.2900000000000003E-2</v>
      </c>
      <c r="H12" s="89">
        <v>2.3099999999999999E-2</v>
      </c>
      <c r="I12" s="87" t="s">
        <v>231</v>
      </c>
      <c r="J12" s="89" t="s">
        <v>29</v>
      </c>
      <c r="K12" s="89">
        <v>0.03</v>
      </c>
      <c r="L12" s="90">
        <v>0</v>
      </c>
      <c r="M12" s="87" t="s">
        <v>219</v>
      </c>
      <c r="N12" s="87" t="s">
        <v>117</v>
      </c>
      <c r="O12" s="91">
        <v>0.75</v>
      </c>
      <c r="P12" s="87" t="s">
        <v>33</v>
      </c>
      <c r="Q12" s="91">
        <v>0.25</v>
      </c>
      <c r="R12" s="87" t="s">
        <v>240</v>
      </c>
      <c r="S12" s="90" t="s">
        <v>57</v>
      </c>
      <c r="T12" s="90" t="s">
        <v>57</v>
      </c>
      <c r="U12" s="90" t="s">
        <v>238</v>
      </c>
      <c r="V12" s="92" t="s">
        <v>322</v>
      </c>
      <c r="W12" s="356"/>
    </row>
    <row r="13" spans="1:59" ht="35.1" customHeight="1" x14ac:dyDescent="0.25">
      <c r="A13" s="40"/>
      <c r="B13" s="42" t="s">
        <v>241</v>
      </c>
      <c r="C13" s="87" t="s">
        <v>242</v>
      </c>
      <c r="D13" s="87" t="s">
        <v>30</v>
      </c>
      <c r="E13" s="88" t="s">
        <v>221</v>
      </c>
      <c r="F13" s="87" t="s">
        <v>40</v>
      </c>
      <c r="G13" s="89">
        <v>6.4500000000000002E-2</v>
      </c>
      <c r="H13" s="89" t="s">
        <v>43</v>
      </c>
      <c r="I13" s="87" t="s">
        <v>222</v>
      </c>
      <c r="J13" s="89" t="s">
        <v>29</v>
      </c>
      <c r="K13" s="89" t="s">
        <v>43</v>
      </c>
      <c r="L13" s="90">
        <v>0</v>
      </c>
      <c r="M13" s="87" t="s">
        <v>219</v>
      </c>
      <c r="N13" s="87" t="s">
        <v>154</v>
      </c>
      <c r="O13" s="91">
        <v>0.75</v>
      </c>
      <c r="P13" s="87" t="s">
        <v>50</v>
      </c>
      <c r="Q13" s="91">
        <v>0.1</v>
      </c>
      <c r="R13" s="87" t="s">
        <v>223</v>
      </c>
      <c r="S13" s="106" t="s">
        <v>30</v>
      </c>
      <c r="T13" s="90" t="s">
        <v>30</v>
      </c>
      <c r="U13" s="90" t="s">
        <v>30</v>
      </c>
      <c r="V13" s="92" t="s">
        <v>45</v>
      </c>
      <c r="W13" s="358" t="s">
        <v>243</v>
      </c>
    </row>
    <row r="14" spans="1:59" ht="35.1" customHeight="1" x14ac:dyDescent="0.25">
      <c r="A14" s="40"/>
      <c r="B14" s="42" t="s">
        <v>241</v>
      </c>
      <c r="C14" s="87" t="s">
        <v>314</v>
      </c>
      <c r="D14" s="87" t="s">
        <v>30</v>
      </c>
      <c r="E14" s="88" t="s">
        <v>239</v>
      </c>
      <c r="F14" s="87" t="s">
        <v>6</v>
      </c>
      <c r="G14" s="89">
        <f>W2-H14</f>
        <v>5.6899999999999999E-2</v>
      </c>
      <c r="H14" s="89">
        <v>1.9099999999999999E-2</v>
      </c>
      <c r="I14" s="87" t="s">
        <v>231</v>
      </c>
      <c r="J14" s="89" t="s">
        <v>29</v>
      </c>
      <c r="K14" s="89">
        <v>0.03</v>
      </c>
      <c r="L14" s="90">
        <v>0</v>
      </c>
      <c r="M14" s="87" t="s">
        <v>219</v>
      </c>
      <c r="N14" s="87" t="s">
        <v>117</v>
      </c>
      <c r="O14" s="91">
        <v>0.75</v>
      </c>
      <c r="P14" s="87" t="s">
        <v>99</v>
      </c>
      <c r="Q14" s="91">
        <v>0.25</v>
      </c>
      <c r="R14" s="87" t="s">
        <v>240</v>
      </c>
      <c r="S14" s="106" t="s">
        <v>30</v>
      </c>
      <c r="T14" s="90" t="s">
        <v>30</v>
      </c>
      <c r="U14" s="90" t="s">
        <v>30</v>
      </c>
      <c r="V14" s="92" t="s">
        <v>322</v>
      </c>
      <c r="W14" s="357"/>
      <c r="Y14" s="46"/>
    </row>
    <row r="15" spans="1:59" ht="35.1" customHeight="1" x14ac:dyDescent="0.25">
      <c r="A15" s="40"/>
      <c r="B15" s="42" t="s">
        <v>244</v>
      </c>
      <c r="C15" s="87" t="s">
        <v>245</v>
      </c>
      <c r="D15" s="87" t="s">
        <v>57</v>
      </c>
      <c r="E15" s="88" t="s">
        <v>221</v>
      </c>
      <c r="F15" s="87" t="s">
        <v>40</v>
      </c>
      <c r="G15" s="89">
        <v>6.4500000000000002E-2</v>
      </c>
      <c r="H15" s="89" t="s">
        <v>43</v>
      </c>
      <c r="I15" s="87" t="s">
        <v>222</v>
      </c>
      <c r="J15" s="89" t="s">
        <v>29</v>
      </c>
      <c r="K15" s="89" t="s">
        <v>43</v>
      </c>
      <c r="L15" s="90">
        <v>0</v>
      </c>
      <c r="M15" s="87" t="s">
        <v>219</v>
      </c>
      <c r="N15" s="87" t="s">
        <v>154</v>
      </c>
      <c r="O15" s="91">
        <v>0.75</v>
      </c>
      <c r="P15" s="87" t="s">
        <v>50</v>
      </c>
      <c r="Q15" s="91">
        <v>0.1</v>
      </c>
      <c r="R15" s="87" t="s">
        <v>223</v>
      </c>
      <c r="S15" s="90" t="s">
        <v>57</v>
      </c>
      <c r="T15" s="90" t="s">
        <v>57</v>
      </c>
      <c r="U15" s="90" t="s">
        <v>43</v>
      </c>
      <c r="V15" s="92" t="s">
        <v>45</v>
      </c>
      <c r="W15" s="358" t="s">
        <v>237</v>
      </c>
    </row>
    <row r="16" spans="1:59" ht="35.1" customHeight="1" x14ac:dyDescent="0.25">
      <c r="B16" s="42" t="s">
        <v>244</v>
      </c>
      <c r="C16" s="87" t="s">
        <v>315</v>
      </c>
      <c r="D16" s="87" t="s">
        <v>57</v>
      </c>
      <c r="E16" s="88" t="s">
        <v>239</v>
      </c>
      <c r="F16" s="87" t="s">
        <v>6</v>
      </c>
      <c r="G16" s="89">
        <f>W2-H16</f>
        <v>5.6899999999999999E-2</v>
      </c>
      <c r="H16" s="89">
        <v>1.9099999999999999E-2</v>
      </c>
      <c r="I16" s="87" t="s">
        <v>231</v>
      </c>
      <c r="J16" s="89" t="s">
        <v>29</v>
      </c>
      <c r="K16" s="89">
        <v>0.03</v>
      </c>
      <c r="L16" s="90">
        <v>0</v>
      </c>
      <c r="M16" s="87" t="s">
        <v>219</v>
      </c>
      <c r="N16" s="87" t="s">
        <v>117</v>
      </c>
      <c r="O16" s="91">
        <v>0.75</v>
      </c>
      <c r="P16" s="87" t="s">
        <v>99</v>
      </c>
      <c r="Q16" s="91">
        <v>0.25</v>
      </c>
      <c r="R16" s="87" t="s">
        <v>240</v>
      </c>
      <c r="S16" s="90" t="s">
        <v>57</v>
      </c>
      <c r="T16" s="90" t="s">
        <v>57</v>
      </c>
      <c r="U16" s="90" t="s">
        <v>43</v>
      </c>
      <c r="V16" s="92" t="s">
        <v>322</v>
      </c>
      <c r="W16" s="357"/>
    </row>
    <row r="17" spans="1:32" ht="35.1" customHeight="1" thickBot="1" x14ac:dyDescent="0.3">
      <c r="A17" s="40"/>
      <c r="B17" s="41" t="s">
        <v>246</v>
      </c>
      <c r="C17" s="87" t="s">
        <v>247</v>
      </c>
      <c r="D17" s="87" t="s">
        <v>30</v>
      </c>
      <c r="E17" s="88" t="s">
        <v>221</v>
      </c>
      <c r="F17" s="87" t="s">
        <v>40</v>
      </c>
      <c r="G17" s="89">
        <v>6.8500000000000005E-2</v>
      </c>
      <c r="H17" s="89" t="s">
        <v>43</v>
      </c>
      <c r="I17" s="87" t="s">
        <v>222</v>
      </c>
      <c r="J17" s="89" t="s">
        <v>29</v>
      </c>
      <c r="K17" s="89" t="s">
        <v>43</v>
      </c>
      <c r="L17" s="90">
        <v>0</v>
      </c>
      <c r="M17" s="87" t="s">
        <v>219</v>
      </c>
      <c r="N17" s="87" t="s">
        <v>154</v>
      </c>
      <c r="O17" s="91">
        <v>0.75</v>
      </c>
      <c r="P17" s="91" t="s">
        <v>50</v>
      </c>
      <c r="Q17" s="91">
        <v>0.1</v>
      </c>
      <c r="R17" s="87" t="s">
        <v>223</v>
      </c>
      <c r="S17" s="90" t="s">
        <v>30</v>
      </c>
      <c r="T17" s="90" t="s">
        <v>30</v>
      </c>
      <c r="U17" s="90" t="s">
        <v>43</v>
      </c>
      <c r="V17" s="92" t="s">
        <v>45</v>
      </c>
      <c r="W17" s="356" t="s">
        <v>243</v>
      </c>
      <c r="AF17" s="47"/>
    </row>
    <row r="18" spans="1:32" ht="35.1" customHeight="1" thickBot="1" x14ac:dyDescent="0.3">
      <c r="A18" s="40"/>
      <c r="B18" s="43" t="s">
        <v>246</v>
      </c>
      <c r="C18" s="95" t="s">
        <v>316</v>
      </c>
      <c r="D18" s="95" t="s">
        <v>30</v>
      </c>
      <c r="E18" s="96" t="s">
        <v>239</v>
      </c>
      <c r="F18" s="95" t="s">
        <v>6</v>
      </c>
      <c r="G18" s="97">
        <f>W2-H18</f>
        <v>6.0899999999999996E-2</v>
      </c>
      <c r="H18" s="97">
        <v>1.5100000000000001E-2</v>
      </c>
      <c r="I18" s="95" t="s">
        <v>231</v>
      </c>
      <c r="J18" s="97" t="s">
        <v>29</v>
      </c>
      <c r="K18" s="97">
        <v>0.03</v>
      </c>
      <c r="L18" s="98">
        <v>0</v>
      </c>
      <c r="M18" s="95" t="s">
        <v>219</v>
      </c>
      <c r="N18" s="95" t="s">
        <v>117</v>
      </c>
      <c r="O18" s="99">
        <v>0.75</v>
      </c>
      <c r="P18" s="95" t="s">
        <v>99</v>
      </c>
      <c r="Q18" s="99">
        <v>0.25</v>
      </c>
      <c r="R18" s="95" t="s">
        <v>240</v>
      </c>
      <c r="S18" s="95" t="s">
        <v>30</v>
      </c>
      <c r="T18" s="95" t="s">
        <v>30</v>
      </c>
      <c r="U18" s="95" t="s">
        <v>43</v>
      </c>
      <c r="V18" s="107" t="s">
        <v>322</v>
      </c>
      <c r="W18" s="359"/>
    </row>
    <row r="19" spans="1:32" ht="35.1" customHeight="1" thickBot="1" x14ac:dyDescent="0.3">
      <c r="B19" s="49" t="s">
        <v>248</v>
      </c>
      <c r="C19" s="95" t="s">
        <v>249</v>
      </c>
      <c r="D19" s="95" t="s">
        <v>43</v>
      </c>
      <c r="E19" s="96" t="s">
        <v>250</v>
      </c>
      <c r="F19" s="95" t="s">
        <v>6</v>
      </c>
      <c r="G19" s="108">
        <f>W2-H19</f>
        <v>6.1399999999999996E-2</v>
      </c>
      <c r="H19" s="97">
        <v>1.46E-2</v>
      </c>
      <c r="I19" s="95" t="s">
        <v>231</v>
      </c>
      <c r="J19" s="97" t="s">
        <v>29</v>
      </c>
      <c r="K19" s="97">
        <v>0.04</v>
      </c>
      <c r="L19" s="98">
        <v>0</v>
      </c>
      <c r="M19" s="95" t="s">
        <v>219</v>
      </c>
      <c r="N19" s="95" t="s">
        <v>117</v>
      </c>
      <c r="O19" s="99">
        <v>0.75</v>
      </c>
      <c r="P19" s="95" t="s">
        <v>251</v>
      </c>
      <c r="Q19" s="99">
        <v>0.1</v>
      </c>
      <c r="R19" s="95" t="s">
        <v>145</v>
      </c>
      <c r="S19" s="97" t="s">
        <v>43</v>
      </c>
      <c r="T19" s="97" t="s">
        <v>43</v>
      </c>
      <c r="U19" s="97" t="s">
        <v>43</v>
      </c>
      <c r="V19" s="44" t="s">
        <v>252</v>
      </c>
      <c r="W19" s="110"/>
    </row>
    <row r="20" spans="1:32" ht="35.1" customHeight="1" x14ac:dyDescent="0.25">
      <c r="B20" s="48" t="s">
        <v>115</v>
      </c>
      <c r="C20" s="93" t="s">
        <v>253</v>
      </c>
      <c r="D20" s="87" t="s">
        <v>43</v>
      </c>
      <c r="E20" s="101" t="s">
        <v>221</v>
      </c>
      <c r="F20" s="100" t="s">
        <v>40</v>
      </c>
      <c r="G20" s="102">
        <v>5.79E-2</v>
      </c>
      <c r="H20" s="102" t="s">
        <v>43</v>
      </c>
      <c r="I20" s="100" t="s">
        <v>222</v>
      </c>
      <c r="J20" s="102" t="s">
        <v>29</v>
      </c>
      <c r="K20" s="102" t="s">
        <v>43</v>
      </c>
      <c r="L20" s="103">
        <v>0</v>
      </c>
      <c r="M20" s="100" t="s">
        <v>219</v>
      </c>
      <c r="N20" s="100" t="s">
        <v>154</v>
      </c>
      <c r="O20" s="104">
        <v>0.6</v>
      </c>
      <c r="P20" s="100" t="s">
        <v>50</v>
      </c>
      <c r="Q20" s="104">
        <v>0.1</v>
      </c>
      <c r="R20" s="100" t="s">
        <v>223</v>
      </c>
      <c r="S20" s="102" t="s">
        <v>43</v>
      </c>
      <c r="T20" s="102" t="s">
        <v>43</v>
      </c>
      <c r="U20" s="89" t="s">
        <v>43</v>
      </c>
      <c r="V20" s="92" t="s">
        <v>45</v>
      </c>
      <c r="W20" s="355" t="s">
        <v>254</v>
      </c>
    </row>
    <row r="21" spans="1:32" ht="35.1" customHeight="1" thickBot="1" x14ac:dyDescent="0.3">
      <c r="B21" s="41" t="s">
        <v>115</v>
      </c>
      <c r="C21" s="93" t="s">
        <v>317</v>
      </c>
      <c r="D21" s="87" t="s">
        <v>43</v>
      </c>
      <c r="E21" s="87" t="s">
        <v>255</v>
      </c>
      <c r="F21" s="87" t="s">
        <v>6</v>
      </c>
      <c r="G21" s="89">
        <f>W2-H21</f>
        <v>5.3899999999999997E-2</v>
      </c>
      <c r="H21" s="89">
        <v>2.2100000000000002E-2</v>
      </c>
      <c r="I21" s="87" t="s">
        <v>120</v>
      </c>
      <c r="J21" s="89" t="s">
        <v>43</v>
      </c>
      <c r="K21" s="89">
        <v>2.5000000000000001E-2</v>
      </c>
      <c r="L21" s="90">
        <v>0</v>
      </c>
      <c r="M21" s="87" t="s">
        <v>219</v>
      </c>
      <c r="N21" s="87" t="s">
        <v>117</v>
      </c>
      <c r="O21" s="91">
        <v>0.6</v>
      </c>
      <c r="P21" s="91" t="s">
        <v>117</v>
      </c>
      <c r="Q21" s="91" t="s">
        <v>43</v>
      </c>
      <c r="R21" s="87" t="s">
        <v>43</v>
      </c>
      <c r="S21" s="89" t="s">
        <v>43</v>
      </c>
      <c r="T21" s="89" t="s">
        <v>43</v>
      </c>
      <c r="U21" s="89" t="s">
        <v>43</v>
      </c>
      <c r="V21" s="109" t="s">
        <v>322</v>
      </c>
      <c r="W21" s="356"/>
    </row>
    <row r="22" spans="1:32" s="21" customFormat="1" x14ac:dyDescent="0.25">
      <c r="B22" s="50"/>
      <c r="C22" s="50"/>
      <c r="D22" s="50"/>
      <c r="E22" s="50"/>
      <c r="F22" s="50"/>
      <c r="G22" s="50"/>
      <c r="H22" s="50"/>
      <c r="I22" s="51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</row>
    <row r="23" spans="1:32" s="21" customFormat="1" x14ac:dyDescent="0.25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</row>
    <row r="24" spans="1:32" s="21" customFormat="1" x14ac:dyDescent="0.25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32" s="21" customFormat="1" x14ac:dyDescent="0.25"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32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32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32" x14ac:dyDescent="0.25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32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32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32" x14ac:dyDescent="0.2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32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2:23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2:23" x14ac:dyDescent="0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2:23" x14ac:dyDescent="0.25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2:23" x14ac:dyDescent="0.2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2:23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2:23" x14ac:dyDescent="0.25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2:23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2:23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pans="2:23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2:23" x14ac:dyDescent="0.2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2:23" x14ac:dyDescent="0.2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2:23" x14ac:dyDescent="0.2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2:23" x14ac:dyDescent="0.2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2:23" x14ac:dyDescent="0.25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2:23" x14ac:dyDescent="0.25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2:23" x14ac:dyDescent="0.25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2:23" x14ac:dyDescent="0.25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2:23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2:23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2:23" x14ac:dyDescent="0.25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pans="2:23" x14ac:dyDescent="0.25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2:23" x14ac:dyDescent="0.25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 spans="2:23" x14ac:dyDescent="0.25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2:23" x14ac:dyDescent="0.25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  <row r="57" spans="2:23" x14ac:dyDescent="0.25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</row>
    <row r="58" spans="2:23" x14ac:dyDescent="0.25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</row>
    <row r="59" spans="2:23" x14ac:dyDescent="0.2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</row>
    <row r="60" spans="2:23" x14ac:dyDescent="0.25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</row>
    <row r="61" spans="2:23" x14ac:dyDescent="0.2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</row>
    <row r="62" spans="2:23" x14ac:dyDescent="0.25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</row>
    <row r="63" spans="2:23" x14ac:dyDescent="0.25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</row>
    <row r="64" spans="2:23" x14ac:dyDescent="0.25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</row>
    <row r="65" spans="2:23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</row>
    <row r="66" spans="2:23" x14ac:dyDescent="0.2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</row>
    <row r="67" spans="2:23" x14ac:dyDescent="0.25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</row>
    <row r="68" spans="2:23" x14ac:dyDescent="0.25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</row>
    <row r="69" spans="2:23" x14ac:dyDescent="0.25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</row>
    <row r="70" spans="2:23" x14ac:dyDescent="0.2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</row>
    <row r="71" spans="2:23" x14ac:dyDescent="0.25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</row>
    <row r="72" spans="2:23" x14ac:dyDescent="0.25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</row>
    <row r="73" spans="2:23" x14ac:dyDescent="0.2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</row>
    <row r="74" spans="2:23" x14ac:dyDescent="0.25"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</row>
    <row r="75" spans="2:23" x14ac:dyDescent="0.25"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</row>
    <row r="76" spans="2:23" x14ac:dyDescent="0.25"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</row>
    <row r="77" spans="2:23" x14ac:dyDescent="0.25"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</row>
    <row r="78" spans="2:23" x14ac:dyDescent="0.25"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</row>
    <row r="79" spans="2:23" x14ac:dyDescent="0.25"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</row>
    <row r="80" spans="2:23" x14ac:dyDescent="0.25"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</row>
    <row r="81" spans="2:23" x14ac:dyDescent="0.25"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</row>
    <row r="82" spans="2:23" x14ac:dyDescent="0.25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</row>
    <row r="83" spans="2:23" x14ac:dyDescent="0.25"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</row>
    <row r="84" spans="2:23" x14ac:dyDescent="0.25"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</row>
    <row r="85" spans="2:23" x14ac:dyDescent="0.25"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</row>
    <row r="86" spans="2:23" x14ac:dyDescent="0.25"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</row>
    <row r="87" spans="2:23" x14ac:dyDescent="0.25"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</row>
    <row r="88" spans="2:23" x14ac:dyDescent="0.25"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</row>
    <row r="89" spans="2:23" x14ac:dyDescent="0.25"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</row>
    <row r="90" spans="2:23" x14ac:dyDescent="0.25"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</row>
    <row r="91" spans="2:23" x14ac:dyDescent="0.25"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</row>
    <row r="92" spans="2:23" x14ac:dyDescent="0.25"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</row>
    <row r="93" spans="2:23" x14ac:dyDescent="0.25"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</row>
    <row r="94" spans="2:23" x14ac:dyDescent="0.25"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</row>
    <row r="95" spans="2:23" x14ac:dyDescent="0.25"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</row>
    <row r="96" spans="2:23" x14ac:dyDescent="0.25"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</row>
    <row r="97" spans="2:23" x14ac:dyDescent="0.25"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</row>
    <row r="98" spans="2:23" x14ac:dyDescent="0.25"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</row>
    <row r="99" spans="2:23" x14ac:dyDescent="0.25"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</row>
    <row r="100" spans="2:23" x14ac:dyDescent="0.25"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2:23" x14ac:dyDescent="0.25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</row>
    <row r="102" spans="2:23" x14ac:dyDescent="0.25"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</row>
    <row r="103" spans="2:23" x14ac:dyDescent="0.25"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</row>
    <row r="104" spans="2:23" x14ac:dyDescent="0.25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</row>
    <row r="105" spans="2:23" x14ac:dyDescent="0.25"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</row>
    <row r="106" spans="2:23" x14ac:dyDescent="0.25"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</row>
    <row r="107" spans="2:23" x14ac:dyDescent="0.25"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</row>
    <row r="108" spans="2:23" x14ac:dyDescent="0.25"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</row>
    <row r="109" spans="2:23" x14ac:dyDescent="0.25"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</row>
    <row r="110" spans="2:23" x14ac:dyDescent="0.25"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</row>
    <row r="111" spans="2:23" x14ac:dyDescent="0.25"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</row>
    <row r="112" spans="2:23" x14ac:dyDescent="0.25"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</row>
    <row r="113" spans="2:23" x14ac:dyDescent="0.25"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</row>
    <row r="114" spans="2:23" x14ac:dyDescent="0.25"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</row>
    <row r="115" spans="2:23" x14ac:dyDescent="0.25"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</row>
    <row r="116" spans="2:23" x14ac:dyDescent="0.25"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</row>
    <row r="117" spans="2:23" x14ac:dyDescent="0.25"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</row>
    <row r="118" spans="2:23" x14ac:dyDescent="0.25"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</row>
    <row r="119" spans="2:23" x14ac:dyDescent="0.25"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</row>
    <row r="120" spans="2:23" x14ac:dyDescent="0.25"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</row>
    <row r="121" spans="2:23" x14ac:dyDescent="0.25"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</row>
    <row r="122" spans="2:23" x14ac:dyDescent="0.25"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</row>
    <row r="123" spans="2:23" x14ac:dyDescent="0.25"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</row>
    <row r="124" spans="2:23" x14ac:dyDescent="0.25"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</row>
    <row r="125" spans="2:23" x14ac:dyDescent="0.25"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</row>
    <row r="126" spans="2:23" x14ac:dyDescent="0.25"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</row>
    <row r="127" spans="2:23" x14ac:dyDescent="0.25"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</row>
    <row r="128" spans="2:23" x14ac:dyDescent="0.25"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</row>
    <row r="129" spans="2:23" x14ac:dyDescent="0.25"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</row>
    <row r="130" spans="2:23" x14ac:dyDescent="0.25"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</row>
    <row r="131" spans="2:23" x14ac:dyDescent="0.25"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</row>
    <row r="132" spans="2:23" x14ac:dyDescent="0.25"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</row>
    <row r="133" spans="2:23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</row>
    <row r="134" spans="2:23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</row>
    <row r="135" spans="2:23" x14ac:dyDescent="0.25"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</row>
    <row r="136" spans="2:23" x14ac:dyDescent="0.25"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</row>
    <row r="137" spans="2:23" x14ac:dyDescent="0.25"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</row>
    <row r="138" spans="2:23" x14ac:dyDescent="0.25"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</row>
    <row r="139" spans="2:23" x14ac:dyDescent="0.25"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</row>
    <row r="140" spans="2:23" x14ac:dyDescent="0.25"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</row>
    <row r="141" spans="2:23" x14ac:dyDescent="0.25"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</row>
    <row r="142" spans="2:23" x14ac:dyDescent="0.25"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</row>
    <row r="143" spans="2:23" x14ac:dyDescent="0.25"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</row>
    <row r="144" spans="2:23" x14ac:dyDescent="0.25"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</row>
    <row r="145" spans="2:23" x14ac:dyDescent="0.25"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</row>
    <row r="146" spans="2:23" x14ac:dyDescent="0.25"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</row>
    <row r="147" spans="2:23" x14ac:dyDescent="0.25"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</row>
    <row r="148" spans="2:23" x14ac:dyDescent="0.25"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</row>
    <row r="149" spans="2:23" x14ac:dyDescent="0.25"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</row>
    <row r="150" spans="2:23" x14ac:dyDescent="0.25"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</row>
    <row r="151" spans="2:23" x14ac:dyDescent="0.25"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</row>
    <row r="152" spans="2:23" x14ac:dyDescent="0.25"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</row>
    <row r="153" spans="2:23" x14ac:dyDescent="0.25"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</row>
    <row r="154" spans="2:23" x14ac:dyDescent="0.25"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</row>
    <row r="155" spans="2:23" x14ac:dyDescent="0.25"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</row>
    <row r="156" spans="2:23" x14ac:dyDescent="0.25"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</row>
    <row r="157" spans="2:23" x14ac:dyDescent="0.25"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</row>
    <row r="158" spans="2:23" x14ac:dyDescent="0.25"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</row>
    <row r="159" spans="2:23" x14ac:dyDescent="0.25"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</row>
    <row r="160" spans="2:23" x14ac:dyDescent="0.25"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</row>
    <row r="161" spans="2:23" x14ac:dyDescent="0.25"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</row>
    <row r="162" spans="2:23" x14ac:dyDescent="0.25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</row>
    <row r="163" spans="2:23" x14ac:dyDescent="0.25"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</row>
    <row r="164" spans="2:23" x14ac:dyDescent="0.25"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</row>
    <row r="165" spans="2:23" x14ac:dyDescent="0.25"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</row>
    <row r="166" spans="2:23" x14ac:dyDescent="0.25"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</row>
    <row r="167" spans="2:23" x14ac:dyDescent="0.25"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</row>
    <row r="168" spans="2:23" x14ac:dyDescent="0.25"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</row>
    <row r="169" spans="2:23" x14ac:dyDescent="0.25"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</row>
    <row r="170" spans="2:23" x14ac:dyDescent="0.25"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</row>
    <row r="171" spans="2:23" x14ac:dyDescent="0.25"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</row>
    <row r="172" spans="2:23" x14ac:dyDescent="0.25"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</row>
    <row r="173" spans="2:23" x14ac:dyDescent="0.25"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</row>
    <row r="174" spans="2:23" x14ac:dyDescent="0.25"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</row>
    <row r="175" spans="2:23" x14ac:dyDescent="0.25"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</row>
    <row r="176" spans="2:23" x14ac:dyDescent="0.25"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</row>
    <row r="177" spans="2:23" x14ac:dyDescent="0.25"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</row>
    <row r="178" spans="2:23" x14ac:dyDescent="0.25"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</row>
    <row r="179" spans="2:23" x14ac:dyDescent="0.25"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</row>
    <row r="180" spans="2:23" x14ac:dyDescent="0.25"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</row>
    <row r="181" spans="2:23" x14ac:dyDescent="0.25"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</row>
    <row r="182" spans="2:23" x14ac:dyDescent="0.25"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</row>
    <row r="183" spans="2:23" x14ac:dyDescent="0.25"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</row>
    <row r="184" spans="2:23" x14ac:dyDescent="0.25"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</row>
    <row r="185" spans="2:23" x14ac:dyDescent="0.25"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</row>
    <row r="186" spans="2:23" x14ac:dyDescent="0.25"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</row>
    <row r="187" spans="2:23" x14ac:dyDescent="0.25"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</row>
    <row r="188" spans="2:23" x14ac:dyDescent="0.25"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</row>
    <row r="189" spans="2:23" x14ac:dyDescent="0.25"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</row>
    <row r="190" spans="2:23" x14ac:dyDescent="0.25"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</row>
    <row r="191" spans="2:23" x14ac:dyDescent="0.25"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</row>
    <row r="192" spans="2:23" x14ac:dyDescent="0.25"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</row>
    <row r="193" spans="2:23" x14ac:dyDescent="0.25"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</row>
    <row r="194" spans="2:23" x14ac:dyDescent="0.25"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</row>
    <row r="195" spans="2:23" x14ac:dyDescent="0.25"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</row>
    <row r="196" spans="2:23" x14ac:dyDescent="0.25"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</row>
    <row r="197" spans="2:23" x14ac:dyDescent="0.25"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</row>
    <row r="198" spans="2:23" x14ac:dyDescent="0.25"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</row>
    <row r="199" spans="2:23" x14ac:dyDescent="0.25"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</row>
    <row r="200" spans="2:23" x14ac:dyDescent="0.25"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</row>
    <row r="201" spans="2:23" x14ac:dyDescent="0.25"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</row>
    <row r="202" spans="2:23" x14ac:dyDescent="0.25"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</row>
    <row r="203" spans="2:23" x14ac:dyDescent="0.25"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</row>
    <row r="204" spans="2:23" x14ac:dyDescent="0.25"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</row>
    <row r="205" spans="2:23" x14ac:dyDescent="0.25"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</row>
    <row r="206" spans="2:23" x14ac:dyDescent="0.25"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</row>
    <row r="207" spans="2:23" x14ac:dyDescent="0.25"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</row>
    <row r="208" spans="2:23" x14ac:dyDescent="0.25"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</row>
    <row r="209" spans="2:23" x14ac:dyDescent="0.25"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</row>
    <row r="210" spans="2:23" x14ac:dyDescent="0.25"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</row>
    <row r="211" spans="2:23" x14ac:dyDescent="0.25"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</row>
    <row r="212" spans="2:23" x14ac:dyDescent="0.25"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</row>
    <row r="213" spans="2:23" x14ac:dyDescent="0.25"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</row>
    <row r="214" spans="2:23" x14ac:dyDescent="0.25"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</row>
    <row r="215" spans="2:23" x14ac:dyDescent="0.25"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</row>
    <row r="216" spans="2:23" x14ac:dyDescent="0.25"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</row>
    <row r="217" spans="2:23" x14ac:dyDescent="0.25"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</row>
    <row r="218" spans="2:23" x14ac:dyDescent="0.25"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</row>
    <row r="219" spans="2:23" x14ac:dyDescent="0.25"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</row>
    <row r="220" spans="2:23" x14ac:dyDescent="0.25"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</row>
    <row r="221" spans="2:23" x14ac:dyDescent="0.25"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</row>
    <row r="222" spans="2:23" x14ac:dyDescent="0.25"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</row>
    <row r="223" spans="2:23" x14ac:dyDescent="0.25"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</row>
    <row r="224" spans="2:23" x14ac:dyDescent="0.25"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</row>
    <row r="225" spans="2:23" x14ac:dyDescent="0.25"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</row>
    <row r="226" spans="2:23" x14ac:dyDescent="0.25"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</row>
    <row r="227" spans="2:23" x14ac:dyDescent="0.25"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</row>
    <row r="228" spans="2:23" x14ac:dyDescent="0.25"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</row>
    <row r="229" spans="2:23" x14ac:dyDescent="0.25"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</row>
    <row r="230" spans="2:23" x14ac:dyDescent="0.25"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</row>
    <row r="231" spans="2:23" x14ac:dyDescent="0.25"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</row>
    <row r="232" spans="2:23" x14ac:dyDescent="0.25"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</row>
    <row r="233" spans="2:23" x14ac:dyDescent="0.25"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</row>
    <row r="234" spans="2:23" x14ac:dyDescent="0.25"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</row>
    <row r="235" spans="2:23" x14ac:dyDescent="0.25"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</row>
    <row r="236" spans="2:23" x14ac:dyDescent="0.25"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</row>
    <row r="237" spans="2:23" x14ac:dyDescent="0.25"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</row>
    <row r="238" spans="2:23" x14ac:dyDescent="0.25"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</row>
    <row r="239" spans="2:23" x14ac:dyDescent="0.25"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</row>
    <row r="240" spans="2:23" x14ac:dyDescent="0.25"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</row>
    <row r="241" spans="2:23" x14ac:dyDescent="0.25"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</row>
    <row r="242" spans="2:23" x14ac:dyDescent="0.25"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</row>
    <row r="243" spans="2:23" x14ac:dyDescent="0.25"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</row>
    <row r="244" spans="2:23" x14ac:dyDescent="0.25"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</row>
    <row r="245" spans="2:23" x14ac:dyDescent="0.25"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</row>
    <row r="246" spans="2:23" x14ac:dyDescent="0.25"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</row>
    <row r="247" spans="2:23" x14ac:dyDescent="0.25"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</row>
    <row r="248" spans="2:23" x14ac:dyDescent="0.25"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</row>
    <row r="249" spans="2:23" x14ac:dyDescent="0.25"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</row>
    <row r="250" spans="2:23" x14ac:dyDescent="0.25"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</row>
    <row r="251" spans="2:23" x14ac:dyDescent="0.25"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</row>
    <row r="252" spans="2:23" x14ac:dyDescent="0.25"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</row>
    <row r="253" spans="2:23" x14ac:dyDescent="0.25"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</row>
    <row r="254" spans="2:23" x14ac:dyDescent="0.25"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</row>
    <row r="255" spans="2:23" x14ac:dyDescent="0.25"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</row>
    <row r="256" spans="2:23" x14ac:dyDescent="0.25"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</row>
    <row r="257" spans="2:23" x14ac:dyDescent="0.25"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</row>
    <row r="258" spans="2:23" x14ac:dyDescent="0.25"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</row>
    <row r="259" spans="2:23" x14ac:dyDescent="0.25"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</row>
    <row r="260" spans="2:23" x14ac:dyDescent="0.25"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</row>
    <row r="261" spans="2:23" x14ac:dyDescent="0.25"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</row>
    <row r="262" spans="2:23" x14ac:dyDescent="0.25"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</row>
    <row r="263" spans="2:23" x14ac:dyDescent="0.25"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</row>
    <row r="264" spans="2:23" x14ac:dyDescent="0.25"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</row>
    <row r="265" spans="2:23" x14ac:dyDescent="0.25"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</row>
    <row r="266" spans="2:23" x14ac:dyDescent="0.25"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</row>
    <row r="267" spans="2:23" x14ac:dyDescent="0.25"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</row>
    <row r="268" spans="2:23" x14ac:dyDescent="0.25"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</row>
    <row r="269" spans="2:23" x14ac:dyDescent="0.25"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</row>
    <row r="270" spans="2:23" x14ac:dyDescent="0.25"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</row>
    <row r="271" spans="2:23" x14ac:dyDescent="0.25"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</row>
    <row r="272" spans="2:23" x14ac:dyDescent="0.25"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</row>
    <row r="273" spans="2:23" x14ac:dyDescent="0.25"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</row>
    <row r="274" spans="2:23" x14ac:dyDescent="0.25"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</row>
    <row r="275" spans="2:23" x14ac:dyDescent="0.25"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</row>
    <row r="276" spans="2:23" x14ac:dyDescent="0.25"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</row>
    <row r="277" spans="2:23" x14ac:dyDescent="0.25"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</row>
    <row r="278" spans="2:23" x14ac:dyDescent="0.25"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</row>
    <row r="279" spans="2:23" x14ac:dyDescent="0.25"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</row>
    <row r="280" spans="2:23" x14ac:dyDescent="0.25"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</row>
    <row r="281" spans="2:23" x14ac:dyDescent="0.25"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</row>
    <row r="282" spans="2:23" x14ac:dyDescent="0.25"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</row>
    <row r="283" spans="2:23" x14ac:dyDescent="0.25"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</row>
    <row r="284" spans="2:23" x14ac:dyDescent="0.25"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</row>
    <row r="285" spans="2:23" x14ac:dyDescent="0.25"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</row>
    <row r="286" spans="2:23" x14ac:dyDescent="0.25"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</row>
    <row r="287" spans="2:23" x14ac:dyDescent="0.25"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</row>
    <row r="288" spans="2:23" x14ac:dyDescent="0.25"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</row>
    <row r="289" spans="2:23" x14ac:dyDescent="0.25"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</row>
    <row r="290" spans="2:23" x14ac:dyDescent="0.25"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</row>
    <row r="291" spans="2:23" x14ac:dyDescent="0.25"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</row>
    <row r="292" spans="2:23" x14ac:dyDescent="0.25"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</row>
    <row r="293" spans="2:23" x14ac:dyDescent="0.25"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</row>
    <row r="294" spans="2:23" x14ac:dyDescent="0.25"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</row>
    <row r="295" spans="2:23" x14ac:dyDescent="0.25"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</row>
    <row r="296" spans="2:23" x14ac:dyDescent="0.25"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</row>
    <row r="297" spans="2:23" x14ac:dyDescent="0.25"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</row>
    <row r="298" spans="2:23" x14ac:dyDescent="0.25"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</row>
    <row r="299" spans="2:23" x14ac:dyDescent="0.25"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</row>
    <row r="300" spans="2:23" x14ac:dyDescent="0.25"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</row>
    <row r="301" spans="2:23" x14ac:dyDescent="0.25"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</row>
    <row r="302" spans="2:23" x14ac:dyDescent="0.25"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</row>
    <row r="303" spans="2:23" x14ac:dyDescent="0.25"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</row>
    <row r="304" spans="2:23" x14ac:dyDescent="0.25"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</row>
    <row r="305" spans="2:23" x14ac:dyDescent="0.25"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</row>
    <row r="306" spans="2:23" x14ac:dyDescent="0.25"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</row>
    <row r="307" spans="2:23" x14ac:dyDescent="0.25"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</row>
    <row r="308" spans="2:23" x14ac:dyDescent="0.25"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</row>
    <row r="309" spans="2:23" x14ac:dyDescent="0.25"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</row>
    <row r="310" spans="2:23" x14ac:dyDescent="0.25"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</row>
    <row r="311" spans="2:23" x14ac:dyDescent="0.25"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</row>
    <row r="312" spans="2:23" x14ac:dyDescent="0.25"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</row>
    <row r="313" spans="2:23" x14ac:dyDescent="0.25"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</row>
    <row r="314" spans="2:23" x14ac:dyDescent="0.25"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</row>
    <row r="315" spans="2:23" x14ac:dyDescent="0.25"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</row>
    <row r="316" spans="2:23" x14ac:dyDescent="0.25"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</row>
    <row r="317" spans="2:23" x14ac:dyDescent="0.25"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</row>
    <row r="318" spans="2:23" x14ac:dyDescent="0.25"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</row>
    <row r="319" spans="2:23" x14ac:dyDescent="0.25"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</row>
    <row r="320" spans="2:23" x14ac:dyDescent="0.25"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</row>
    <row r="321" spans="2:23" x14ac:dyDescent="0.25"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</row>
    <row r="322" spans="2:23" x14ac:dyDescent="0.25"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</row>
    <row r="323" spans="2:23" x14ac:dyDescent="0.25"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</row>
    <row r="324" spans="2:23" x14ac:dyDescent="0.25"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</row>
    <row r="325" spans="2:23" x14ac:dyDescent="0.25"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</row>
    <row r="326" spans="2:23" x14ac:dyDescent="0.25"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</row>
    <row r="327" spans="2:23" x14ac:dyDescent="0.25"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</row>
    <row r="328" spans="2:23" x14ac:dyDescent="0.25"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</row>
    <row r="329" spans="2:23" x14ac:dyDescent="0.25"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</row>
    <row r="330" spans="2:23" x14ac:dyDescent="0.25"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</row>
    <row r="331" spans="2:23" x14ac:dyDescent="0.25"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</row>
    <row r="332" spans="2:23" x14ac:dyDescent="0.25"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</row>
    <row r="333" spans="2:23" x14ac:dyDescent="0.25"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</row>
    <row r="334" spans="2:23" x14ac:dyDescent="0.25"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</row>
    <row r="335" spans="2:23" x14ac:dyDescent="0.25"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</row>
    <row r="336" spans="2:23" x14ac:dyDescent="0.25"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</row>
    <row r="337" spans="2:23" x14ac:dyDescent="0.25"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</row>
    <row r="338" spans="2:23" x14ac:dyDescent="0.25"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</row>
    <row r="339" spans="2:23" x14ac:dyDescent="0.25"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</row>
    <row r="340" spans="2:23" x14ac:dyDescent="0.25"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</row>
    <row r="341" spans="2:23" x14ac:dyDescent="0.25"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</row>
    <row r="342" spans="2:23" x14ac:dyDescent="0.25"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</row>
    <row r="343" spans="2:23" x14ac:dyDescent="0.25"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</row>
    <row r="344" spans="2:23" x14ac:dyDescent="0.25"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</row>
    <row r="345" spans="2:23" x14ac:dyDescent="0.25"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</row>
    <row r="346" spans="2:23" x14ac:dyDescent="0.25"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</row>
    <row r="347" spans="2:23" x14ac:dyDescent="0.25"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</row>
    <row r="348" spans="2:23" x14ac:dyDescent="0.25"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</row>
    <row r="349" spans="2:23" x14ac:dyDescent="0.25"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</row>
    <row r="350" spans="2:23" x14ac:dyDescent="0.25"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</row>
    <row r="351" spans="2:23" x14ac:dyDescent="0.25"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</row>
    <row r="352" spans="2:23" x14ac:dyDescent="0.25"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</row>
    <row r="353" spans="2:23" x14ac:dyDescent="0.25"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</row>
    <row r="354" spans="2:23" x14ac:dyDescent="0.25"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</row>
    <row r="355" spans="2:23" x14ac:dyDescent="0.25"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</row>
    <row r="356" spans="2:23" x14ac:dyDescent="0.25"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</row>
    <row r="357" spans="2:23" x14ac:dyDescent="0.25"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</row>
    <row r="358" spans="2:23" x14ac:dyDescent="0.25"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</row>
    <row r="359" spans="2:23" x14ac:dyDescent="0.25"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</row>
    <row r="360" spans="2:23" x14ac:dyDescent="0.25"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</row>
    <row r="361" spans="2:23" x14ac:dyDescent="0.25"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</row>
    <row r="362" spans="2:23" x14ac:dyDescent="0.25"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</row>
    <row r="363" spans="2:23" x14ac:dyDescent="0.25"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</row>
    <row r="364" spans="2:23" x14ac:dyDescent="0.25"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</row>
    <row r="365" spans="2:23" x14ac:dyDescent="0.25"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</row>
    <row r="366" spans="2:23" x14ac:dyDescent="0.25"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</row>
    <row r="367" spans="2:23" x14ac:dyDescent="0.25"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</row>
    <row r="368" spans="2:23" x14ac:dyDescent="0.25"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</row>
    <row r="369" spans="2:23" x14ac:dyDescent="0.25"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</row>
    <row r="370" spans="2:23" x14ac:dyDescent="0.25"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</row>
    <row r="371" spans="2:23" x14ac:dyDescent="0.25"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</row>
    <row r="372" spans="2:23" x14ac:dyDescent="0.25"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</row>
    <row r="373" spans="2:23" x14ac:dyDescent="0.25"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</row>
    <row r="374" spans="2:23" x14ac:dyDescent="0.25"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</row>
    <row r="375" spans="2:23" x14ac:dyDescent="0.25"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</row>
    <row r="376" spans="2:23" x14ac:dyDescent="0.25"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</row>
    <row r="377" spans="2:23" x14ac:dyDescent="0.25"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</row>
    <row r="378" spans="2:23" x14ac:dyDescent="0.25"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</row>
    <row r="379" spans="2:23" x14ac:dyDescent="0.25"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</row>
    <row r="380" spans="2:23" x14ac:dyDescent="0.25"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</row>
    <row r="381" spans="2:23" x14ac:dyDescent="0.25"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</row>
    <row r="382" spans="2:23" x14ac:dyDescent="0.25"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</row>
    <row r="383" spans="2:23" x14ac:dyDescent="0.25"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</row>
    <row r="384" spans="2:23" x14ac:dyDescent="0.25"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</row>
    <row r="385" spans="2:23" x14ac:dyDescent="0.25"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</row>
    <row r="386" spans="2:23" x14ac:dyDescent="0.25"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</row>
    <row r="387" spans="2:23" x14ac:dyDescent="0.25"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</row>
    <row r="388" spans="2:23" x14ac:dyDescent="0.25"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</row>
    <row r="389" spans="2:23" x14ac:dyDescent="0.25"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</row>
    <row r="390" spans="2:23" x14ac:dyDescent="0.25"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</row>
    <row r="391" spans="2:23" x14ac:dyDescent="0.25"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</row>
    <row r="392" spans="2:23" x14ac:dyDescent="0.25"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</row>
    <row r="393" spans="2:23" x14ac:dyDescent="0.25"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</row>
    <row r="394" spans="2:23" x14ac:dyDescent="0.25"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</row>
    <row r="395" spans="2:23" x14ac:dyDescent="0.25"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</row>
    <row r="396" spans="2:23" x14ac:dyDescent="0.25"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</row>
    <row r="397" spans="2:23" x14ac:dyDescent="0.25"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</row>
    <row r="398" spans="2:23" x14ac:dyDescent="0.25"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</row>
    <row r="399" spans="2:23" x14ac:dyDescent="0.25"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</row>
    <row r="400" spans="2:23" x14ac:dyDescent="0.25"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</row>
    <row r="401" spans="2:23" x14ac:dyDescent="0.25"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</row>
    <row r="402" spans="2:23" x14ac:dyDescent="0.25"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</row>
    <row r="403" spans="2:23" x14ac:dyDescent="0.25"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</row>
    <row r="404" spans="2:23" x14ac:dyDescent="0.25"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</row>
    <row r="405" spans="2:23" x14ac:dyDescent="0.25"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</row>
    <row r="406" spans="2:23" x14ac:dyDescent="0.25"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</row>
    <row r="407" spans="2:23" x14ac:dyDescent="0.25"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</row>
    <row r="408" spans="2:23" x14ac:dyDescent="0.25"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</row>
    <row r="409" spans="2:23" x14ac:dyDescent="0.25"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</row>
    <row r="410" spans="2:23" x14ac:dyDescent="0.25"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</row>
    <row r="411" spans="2:23" x14ac:dyDescent="0.25"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</row>
    <row r="412" spans="2:23" x14ac:dyDescent="0.25"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</row>
    <row r="413" spans="2:23" x14ac:dyDescent="0.25"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</row>
    <row r="414" spans="2:23" x14ac:dyDescent="0.25"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</row>
    <row r="415" spans="2:23" x14ac:dyDescent="0.25"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</row>
    <row r="416" spans="2:23" x14ac:dyDescent="0.25"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</row>
    <row r="417" spans="2:23" x14ac:dyDescent="0.25"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</row>
    <row r="418" spans="2:23" x14ac:dyDescent="0.25"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</row>
    <row r="419" spans="2:23" x14ac:dyDescent="0.25"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</row>
    <row r="420" spans="2:23" x14ac:dyDescent="0.25"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</row>
    <row r="421" spans="2:23" x14ac:dyDescent="0.25"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</row>
    <row r="422" spans="2:23" x14ac:dyDescent="0.25"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</row>
    <row r="423" spans="2:23" x14ac:dyDescent="0.25"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</row>
    <row r="424" spans="2:23" x14ac:dyDescent="0.25"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</row>
    <row r="425" spans="2:23" x14ac:dyDescent="0.25"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</row>
    <row r="426" spans="2:23" x14ac:dyDescent="0.25"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</row>
    <row r="427" spans="2:23" x14ac:dyDescent="0.25"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</row>
    <row r="428" spans="2:23" x14ac:dyDescent="0.25"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</row>
    <row r="429" spans="2:23" x14ac:dyDescent="0.25"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</row>
    <row r="430" spans="2:23" x14ac:dyDescent="0.25"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</row>
    <row r="431" spans="2:23" x14ac:dyDescent="0.25"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</row>
    <row r="432" spans="2:23" x14ac:dyDescent="0.25"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</row>
    <row r="433" spans="2:23" x14ac:dyDescent="0.25"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</row>
    <row r="434" spans="2:23" x14ac:dyDescent="0.25"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</row>
    <row r="435" spans="2:23" x14ac:dyDescent="0.25"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</row>
    <row r="436" spans="2:23" x14ac:dyDescent="0.25"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</row>
    <row r="437" spans="2:23" x14ac:dyDescent="0.25"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</row>
    <row r="438" spans="2:23" x14ac:dyDescent="0.25"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</row>
    <row r="439" spans="2:23" x14ac:dyDescent="0.25"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</row>
    <row r="440" spans="2:23" x14ac:dyDescent="0.25"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</row>
    <row r="441" spans="2:23" x14ac:dyDescent="0.25"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</row>
    <row r="442" spans="2:23" x14ac:dyDescent="0.25"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</row>
    <row r="443" spans="2:23" x14ac:dyDescent="0.25"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</row>
    <row r="444" spans="2:23" x14ac:dyDescent="0.25"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</row>
    <row r="445" spans="2:23" x14ac:dyDescent="0.25"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</row>
    <row r="446" spans="2:23" x14ac:dyDescent="0.25"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</row>
    <row r="447" spans="2:23" x14ac:dyDescent="0.25"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</row>
    <row r="448" spans="2:23" x14ac:dyDescent="0.25"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</row>
    <row r="449" spans="2:23" x14ac:dyDescent="0.25"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</row>
    <row r="450" spans="2:23" x14ac:dyDescent="0.25"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</row>
    <row r="451" spans="2:23" x14ac:dyDescent="0.25"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</row>
    <row r="452" spans="2:23" x14ac:dyDescent="0.25"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</row>
    <row r="453" spans="2:23" x14ac:dyDescent="0.25"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</row>
    <row r="454" spans="2:23" x14ac:dyDescent="0.25"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</row>
    <row r="455" spans="2:23" x14ac:dyDescent="0.25"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</row>
    <row r="456" spans="2:23" x14ac:dyDescent="0.25"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</row>
    <row r="457" spans="2:23" x14ac:dyDescent="0.25"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</row>
    <row r="458" spans="2:23" x14ac:dyDescent="0.25"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</row>
    <row r="459" spans="2:23" x14ac:dyDescent="0.25"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</row>
    <row r="460" spans="2:23" x14ac:dyDescent="0.25"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</row>
    <row r="461" spans="2:23" x14ac:dyDescent="0.25"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</row>
    <row r="462" spans="2:23" x14ac:dyDescent="0.25"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</row>
    <row r="463" spans="2:23" x14ac:dyDescent="0.25"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</row>
    <row r="464" spans="2:23" x14ac:dyDescent="0.25"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</row>
    <row r="465" spans="2:23" x14ac:dyDescent="0.25"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</row>
    <row r="466" spans="2:23" x14ac:dyDescent="0.25"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</row>
    <row r="467" spans="2:23" x14ac:dyDescent="0.25"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</row>
    <row r="468" spans="2:23" x14ac:dyDescent="0.25"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</row>
    <row r="469" spans="2:23" x14ac:dyDescent="0.25"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</row>
    <row r="470" spans="2:23" x14ac:dyDescent="0.25"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</row>
    <row r="471" spans="2:23" x14ac:dyDescent="0.25"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</row>
    <row r="472" spans="2:23" x14ac:dyDescent="0.25"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</row>
    <row r="473" spans="2:23" x14ac:dyDescent="0.25"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</row>
    <row r="474" spans="2:23" x14ac:dyDescent="0.25"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</row>
    <row r="475" spans="2:23" x14ac:dyDescent="0.25"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</row>
    <row r="476" spans="2:23" x14ac:dyDescent="0.25"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</row>
    <row r="477" spans="2:23" x14ac:dyDescent="0.25"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</row>
    <row r="478" spans="2:23" x14ac:dyDescent="0.25"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</row>
    <row r="479" spans="2:23" x14ac:dyDescent="0.25"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</row>
    <row r="480" spans="2:23" x14ac:dyDescent="0.25"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</row>
    <row r="481" spans="2:23" x14ac:dyDescent="0.25"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</row>
    <row r="482" spans="2:23" x14ac:dyDescent="0.25"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</row>
    <row r="483" spans="2:23" x14ac:dyDescent="0.25"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</row>
    <row r="484" spans="2:23" x14ac:dyDescent="0.25"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</row>
    <row r="485" spans="2:23" x14ac:dyDescent="0.25"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</row>
    <row r="486" spans="2:23" x14ac:dyDescent="0.25"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</row>
    <row r="487" spans="2:23" x14ac:dyDescent="0.25"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</row>
    <row r="488" spans="2:23" x14ac:dyDescent="0.25"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</row>
    <row r="489" spans="2:23" x14ac:dyDescent="0.25"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</row>
    <row r="490" spans="2:23" x14ac:dyDescent="0.25"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</row>
    <row r="491" spans="2:23" x14ac:dyDescent="0.25"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</row>
    <row r="492" spans="2:23" x14ac:dyDescent="0.25"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</row>
    <row r="493" spans="2:23" x14ac:dyDescent="0.25"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</row>
    <row r="494" spans="2:23" x14ac:dyDescent="0.25"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</row>
    <row r="495" spans="2:23" x14ac:dyDescent="0.25"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</row>
    <row r="496" spans="2:23" x14ac:dyDescent="0.25"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</row>
    <row r="497" spans="2:23" x14ac:dyDescent="0.25"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</row>
    <row r="498" spans="2:23" x14ac:dyDescent="0.25"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</row>
    <row r="499" spans="2:23" x14ac:dyDescent="0.25"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</row>
    <row r="500" spans="2:23" x14ac:dyDescent="0.25"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</row>
    <row r="501" spans="2:23" x14ac:dyDescent="0.25"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</row>
    <row r="502" spans="2:23" x14ac:dyDescent="0.25"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</row>
    <row r="503" spans="2:23" x14ac:dyDescent="0.25"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</row>
    <row r="504" spans="2:23" x14ac:dyDescent="0.25"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</row>
    <row r="505" spans="2:23" x14ac:dyDescent="0.25"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</row>
    <row r="506" spans="2:23" x14ac:dyDescent="0.25"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</row>
    <row r="507" spans="2:23" x14ac:dyDescent="0.25"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</row>
    <row r="508" spans="2:23" x14ac:dyDescent="0.25"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</row>
    <row r="509" spans="2:23" x14ac:dyDescent="0.25"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</row>
    <row r="510" spans="2:23" x14ac:dyDescent="0.25"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</row>
    <row r="511" spans="2:23" x14ac:dyDescent="0.25"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</row>
    <row r="512" spans="2:23" x14ac:dyDescent="0.25"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</row>
    <row r="513" spans="2:23" x14ac:dyDescent="0.25"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</row>
    <row r="514" spans="2:23" x14ac:dyDescent="0.25"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</row>
    <row r="515" spans="2:23" x14ac:dyDescent="0.25"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</row>
    <row r="516" spans="2:23" x14ac:dyDescent="0.25"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</row>
    <row r="517" spans="2:23" x14ac:dyDescent="0.25"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</row>
    <row r="518" spans="2:23" x14ac:dyDescent="0.25"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</row>
    <row r="519" spans="2:23" x14ac:dyDescent="0.25"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</row>
    <row r="520" spans="2:23" x14ac:dyDescent="0.25"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</row>
    <row r="521" spans="2:23" x14ac:dyDescent="0.25"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</row>
  </sheetData>
  <sheetProtection algorithmName="SHA-512" hashValue="xq5yXCQw/GzN/HdrnDFkG1OxmzhLQNZ0zHoeDJwsdGhN9s/ywwrMvwCeivrvryI3XLH32PyK8PcoxkuPNHdG+w==" saltValue="nA2tMDhrMUN2ZUiYEoIbNA==" spinCount="100000" sheet="1" sort="0" autoFilter="0"/>
  <autoFilter ref="B3:W21" xr:uid="{645D5D81-6F35-4D28-97E0-F17B80D61D53}"/>
  <mergeCells count="6">
    <mergeCell ref="W20:W21"/>
    <mergeCell ref="W4:W8"/>
    <mergeCell ref="W11:W12"/>
    <mergeCell ref="W15:W16"/>
    <mergeCell ref="W13:W14"/>
    <mergeCell ref="W17:W18"/>
  </mergeCells>
  <pageMargins left="0.7" right="0.7" top="0.75" bottom="0.75" header="0.3" footer="0.3"/>
  <pageSetup paperSize="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99B0-B850-4D51-8BBB-6BFC2985E540}">
  <sheetPr codeName="Sheet3">
    <pageSetUpPr fitToPage="1"/>
  </sheetPr>
  <dimension ref="A1:CO373"/>
  <sheetViews>
    <sheetView workbookViewId="0">
      <selection activeCell="E17" sqref="E17"/>
    </sheetView>
  </sheetViews>
  <sheetFormatPr defaultColWidth="8.85546875" defaultRowHeight="15" x14ac:dyDescent="0.25"/>
  <cols>
    <col min="1" max="1" width="2" style="21" customWidth="1"/>
    <col min="2" max="3" width="15.7109375" customWidth="1"/>
    <col min="4" max="4" width="10.140625" customWidth="1"/>
    <col min="5" max="5" width="12.140625" customWidth="1"/>
    <col min="6" max="6" width="10" customWidth="1"/>
    <col min="7" max="8" width="7" customWidth="1"/>
    <col min="9" max="9" width="8" bestFit="1" customWidth="1"/>
    <col min="10" max="11" width="8.42578125" customWidth="1"/>
    <col min="12" max="12" width="7.28515625" customWidth="1"/>
    <col min="13" max="13" width="6.7109375" customWidth="1"/>
    <col min="14" max="15" width="7" customWidth="1"/>
    <col min="16" max="16" width="19.28515625" customWidth="1"/>
    <col min="17" max="17" width="11.42578125" customWidth="1"/>
    <col min="18" max="18" width="9.42578125" customWidth="1"/>
    <col min="19" max="19" width="19.7109375" customWidth="1"/>
    <col min="20" max="85" width="9.140625" style="21"/>
    <col min="86" max="93" width="9.140625" style="30"/>
  </cols>
  <sheetData>
    <row r="1" spans="1:93" s="21" customFormat="1" ht="7.5" customHeight="1" thickBot="1" x14ac:dyDescent="0.3"/>
    <row r="2" spans="1:93" ht="25.5" customHeight="1" thickBot="1" x14ac:dyDescent="0.3">
      <c r="B2" s="22" t="s">
        <v>256</v>
      </c>
      <c r="C2" s="53"/>
      <c r="D2" s="54"/>
      <c r="E2" s="54"/>
      <c r="F2" s="54" t="s">
        <v>257</v>
      </c>
      <c r="G2" s="413" t="s">
        <v>0</v>
      </c>
      <c r="H2" s="414"/>
      <c r="I2" s="55">
        <v>7.5999999999999998E-2</v>
      </c>
      <c r="J2" s="56"/>
      <c r="K2" s="56"/>
      <c r="L2" s="57"/>
      <c r="M2" s="415"/>
      <c r="N2" s="416"/>
      <c r="O2" s="416"/>
      <c r="P2" s="416"/>
      <c r="Q2" s="416"/>
      <c r="R2" s="416"/>
      <c r="S2" s="417"/>
    </row>
    <row r="3" spans="1:93" ht="24" customHeight="1" thickTop="1" thickBot="1" x14ac:dyDescent="0.3">
      <c r="B3" s="58" t="s">
        <v>1</v>
      </c>
      <c r="C3" s="59" t="s">
        <v>258</v>
      </c>
      <c r="D3" s="59" t="s">
        <v>2</v>
      </c>
      <c r="E3" s="59" t="s">
        <v>215</v>
      </c>
      <c r="F3" s="60" t="s">
        <v>259</v>
      </c>
      <c r="G3" s="59" t="s">
        <v>5</v>
      </c>
      <c r="H3" s="59" t="s">
        <v>6</v>
      </c>
      <c r="I3" s="59" t="s">
        <v>7</v>
      </c>
      <c r="J3" s="59" t="s">
        <v>260</v>
      </c>
      <c r="K3" s="59" t="s">
        <v>9</v>
      </c>
      <c r="L3" s="59" t="s">
        <v>261</v>
      </c>
      <c r="M3" s="59" t="s">
        <v>14</v>
      </c>
      <c r="N3" s="59" t="s">
        <v>262</v>
      </c>
      <c r="O3" s="59" t="s">
        <v>16</v>
      </c>
      <c r="P3" s="59" t="s">
        <v>263</v>
      </c>
      <c r="Q3" s="59" t="s">
        <v>19</v>
      </c>
      <c r="R3" s="59" t="s">
        <v>264</v>
      </c>
      <c r="S3" s="59" t="s">
        <v>216</v>
      </c>
    </row>
    <row r="4" spans="1:93" ht="35.1" customHeight="1" thickTop="1" x14ac:dyDescent="0.25">
      <c r="A4" s="40"/>
      <c r="B4" s="61" t="s">
        <v>37</v>
      </c>
      <c r="C4" s="62" t="s">
        <v>265</v>
      </c>
      <c r="D4" s="63" t="s">
        <v>266</v>
      </c>
      <c r="E4" s="64" t="s">
        <v>267</v>
      </c>
      <c r="F4" s="65" t="s">
        <v>6</v>
      </c>
      <c r="G4" s="64">
        <f>I2-H4</f>
        <v>4.8899999999999999E-2</v>
      </c>
      <c r="H4" s="66">
        <v>2.7099999999999999E-2</v>
      </c>
      <c r="I4" s="66" t="s">
        <v>138</v>
      </c>
      <c r="J4" s="66" t="s">
        <v>29</v>
      </c>
      <c r="K4" s="66">
        <v>2.4899999999999999E-2</v>
      </c>
      <c r="L4" s="67">
        <v>150</v>
      </c>
      <c r="M4" s="65" t="s">
        <v>219</v>
      </c>
      <c r="N4" s="65" t="s">
        <v>32</v>
      </c>
      <c r="O4" s="68">
        <v>0.8</v>
      </c>
      <c r="P4" s="65" t="s">
        <v>122</v>
      </c>
      <c r="Q4" s="65" t="s">
        <v>268</v>
      </c>
      <c r="R4" s="65" t="s">
        <v>133</v>
      </c>
      <c r="S4" s="69"/>
    </row>
    <row r="5" spans="1:93" ht="35.1" customHeight="1" x14ac:dyDescent="0.25">
      <c r="A5" s="40"/>
      <c r="B5" s="70" t="s">
        <v>162</v>
      </c>
      <c r="C5" s="71" t="s">
        <v>269</v>
      </c>
      <c r="D5" s="72" t="s">
        <v>270</v>
      </c>
      <c r="E5" s="73" t="s">
        <v>267</v>
      </c>
      <c r="F5" s="74" t="s">
        <v>6</v>
      </c>
      <c r="G5" s="75">
        <f>I2-H5</f>
        <v>6.6900000000000001E-2</v>
      </c>
      <c r="H5" s="73">
        <v>9.1000000000000004E-3</v>
      </c>
      <c r="I5" s="73" t="s">
        <v>138</v>
      </c>
      <c r="J5" s="73" t="s">
        <v>29</v>
      </c>
      <c r="K5" s="73">
        <v>4.2900000000000001E-2</v>
      </c>
      <c r="L5" s="76">
        <v>150</v>
      </c>
      <c r="M5" s="74" t="s">
        <v>219</v>
      </c>
      <c r="N5" s="74" t="s">
        <v>83</v>
      </c>
      <c r="O5" s="77">
        <v>0.75</v>
      </c>
      <c r="P5" s="74" t="s">
        <v>122</v>
      </c>
      <c r="Q5" s="74" t="s">
        <v>268</v>
      </c>
      <c r="R5" s="74" t="s">
        <v>133</v>
      </c>
      <c r="S5" s="78"/>
    </row>
    <row r="6" spans="1:93" ht="35.1" customHeight="1" x14ac:dyDescent="0.25">
      <c r="A6" s="40"/>
      <c r="B6" s="70" t="s">
        <v>115</v>
      </c>
      <c r="C6" s="71" t="s">
        <v>271</v>
      </c>
      <c r="D6" s="72" t="s">
        <v>272</v>
      </c>
      <c r="E6" s="73" t="s">
        <v>273</v>
      </c>
      <c r="F6" s="74" t="s">
        <v>6</v>
      </c>
      <c r="G6" s="75">
        <f>I2-H6</f>
        <v>5.0900000000000001E-2</v>
      </c>
      <c r="H6" s="73">
        <v>2.5100000000000001E-2</v>
      </c>
      <c r="I6" s="73" t="s">
        <v>138</v>
      </c>
      <c r="J6" s="73" t="s">
        <v>29</v>
      </c>
      <c r="K6" s="73">
        <v>2.5000000000000001E-2</v>
      </c>
      <c r="L6" s="76">
        <v>150</v>
      </c>
      <c r="M6" s="76" t="s">
        <v>219</v>
      </c>
      <c r="N6" s="74" t="s">
        <v>72</v>
      </c>
      <c r="O6" s="77">
        <v>0.5</v>
      </c>
      <c r="P6" s="74" t="s">
        <v>122</v>
      </c>
      <c r="Q6" s="74" t="s">
        <v>268</v>
      </c>
      <c r="R6" s="74" t="s">
        <v>133</v>
      </c>
      <c r="S6" s="78"/>
    </row>
    <row r="7" spans="1:93" s="9" customFormat="1" ht="35.1" customHeight="1" thickBot="1" x14ac:dyDescent="0.3">
      <c r="A7" s="21"/>
      <c r="B7" s="79" t="s">
        <v>274</v>
      </c>
      <c r="C7" s="80" t="s">
        <v>275</v>
      </c>
      <c r="D7" s="81" t="s">
        <v>276</v>
      </c>
      <c r="E7" s="82" t="s">
        <v>273</v>
      </c>
      <c r="F7" s="83" t="s">
        <v>6</v>
      </c>
      <c r="G7" s="82">
        <f>I2-H7</f>
        <v>7.5999999999999998E-2</v>
      </c>
      <c r="H7" s="84">
        <v>0</v>
      </c>
      <c r="I7" s="84" t="s">
        <v>120</v>
      </c>
      <c r="J7" s="84" t="s">
        <v>43</v>
      </c>
      <c r="K7" s="84" t="s">
        <v>43</v>
      </c>
      <c r="L7" s="84" t="s">
        <v>277</v>
      </c>
      <c r="M7" s="83" t="s">
        <v>219</v>
      </c>
      <c r="N7" s="83" t="s">
        <v>32</v>
      </c>
      <c r="O7" s="85">
        <v>0.8</v>
      </c>
      <c r="P7" s="83" t="s">
        <v>122</v>
      </c>
      <c r="Q7" s="83" t="s">
        <v>268</v>
      </c>
      <c r="R7" s="83" t="s">
        <v>133</v>
      </c>
      <c r="S7" s="86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30"/>
      <c r="CI7" s="30"/>
      <c r="CJ7" s="30"/>
      <c r="CK7" s="30"/>
      <c r="CL7" s="30"/>
      <c r="CM7" s="30"/>
      <c r="CN7" s="30"/>
      <c r="CO7" s="30"/>
    </row>
    <row r="8" spans="1:93" s="21" customFormat="1" x14ac:dyDescent="0.25"/>
    <row r="9" spans="1:93" s="21" customFormat="1" x14ac:dyDescent="0.25"/>
    <row r="10" spans="1:93" s="21" customFormat="1" x14ac:dyDescent="0.25"/>
    <row r="11" spans="1:93" s="21" customFormat="1" x14ac:dyDescent="0.25"/>
    <row r="12" spans="1:93" s="21" customFormat="1" x14ac:dyDescent="0.25"/>
    <row r="13" spans="1:93" s="21" customFormat="1" x14ac:dyDescent="0.25"/>
    <row r="14" spans="1:93" s="21" customFormat="1" x14ac:dyDescent="0.25"/>
    <row r="15" spans="1:93" s="21" customFormat="1" x14ac:dyDescent="0.25"/>
    <row r="16" spans="1:93" s="21" customFormat="1" x14ac:dyDescent="0.25"/>
    <row r="17" s="21" customFormat="1" x14ac:dyDescent="0.25"/>
    <row r="18" s="21" customFormat="1" x14ac:dyDescent="0.25"/>
    <row r="19" s="21" customFormat="1" x14ac:dyDescent="0.25"/>
    <row r="20" s="21" customFormat="1" x14ac:dyDescent="0.25"/>
    <row r="21" s="21" customFormat="1" x14ac:dyDescent="0.25"/>
    <row r="22" s="21" customFormat="1" x14ac:dyDescent="0.25"/>
    <row r="23" s="21" customFormat="1" x14ac:dyDescent="0.25"/>
    <row r="24" s="21" customFormat="1" x14ac:dyDescent="0.25"/>
    <row r="25" s="21" customFormat="1" x14ac:dyDescent="0.25"/>
    <row r="26" s="21" customFormat="1" x14ac:dyDescent="0.25"/>
    <row r="27" s="21" customFormat="1" x14ac:dyDescent="0.25"/>
    <row r="28" s="21" customFormat="1" x14ac:dyDescent="0.25"/>
    <row r="29" s="21" customFormat="1" x14ac:dyDescent="0.25"/>
    <row r="30" s="21" customFormat="1" x14ac:dyDescent="0.25"/>
    <row r="31" s="21" customFormat="1" x14ac:dyDescent="0.25"/>
    <row r="32" s="21" customFormat="1" x14ac:dyDescent="0.25"/>
    <row r="33" s="21" customFormat="1" x14ac:dyDescent="0.25"/>
    <row r="34" s="21" customFormat="1" x14ac:dyDescent="0.25"/>
    <row r="35" s="21" customFormat="1" x14ac:dyDescent="0.25"/>
    <row r="36" s="21" customFormat="1" x14ac:dyDescent="0.25"/>
    <row r="37" s="21" customFormat="1" x14ac:dyDescent="0.25"/>
    <row r="38" s="21" customFormat="1" x14ac:dyDescent="0.25"/>
    <row r="39" s="21" customFormat="1" x14ac:dyDescent="0.25"/>
    <row r="40" s="21" customFormat="1" x14ac:dyDescent="0.25"/>
    <row r="41" s="21" customFormat="1" x14ac:dyDescent="0.25"/>
    <row r="42" s="21" customFormat="1" x14ac:dyDescent="0.25"/>
    <row r="43" s="21" customFormat="1" x14ac:dyDescent="0.25"/>
    <row r="44" s="21" customFormat="1" x14ac:dyDescent="0.25"/>
    <row r="45" s="21" customFormat="1" x14ac:dyDescent="0.25"/>
    <row r="46" s="21" customFormat="1" x14ac:dyDescent="0.25"/>
    <row r="47" s="21" customFormat="1" x14ac:dyDescent="0.25"/>
    <row r="48" s="21" customFormat="1" x14ac:dyDescent="0.25"/>
    <row r="49" s="21" customFormat="1" x14ac:dyDescent="0.25"/>
    <row r="50" s="21" customFormat="1" x14ac:dyDescent="0.25"/>
    <row r="51" s="21" customFormat="1" x14ac:dyDescent="0.25"/>
    <row r="52" s="21" customFormat="1" x14ac:dyDescent="0.25"/>
    <row r="53" s="21" customFormat="1" x14ac:dyDescent="0.25"/>
    <row r="54" s="21" customFormat="1" x14ac:dyDescent="0.25"/>
    <row r="55" s="21" customFormat="1" x14ac:dyDescent="0.25"/>
    <row r="56" s="21" customFormat="1" x14ac:dyDescent="0.25"/>
    <row r="57" s="21" customFormat="1" x14ac:dyDescent="0.25"/>
    <row r="58" s="21" customFormat="1" x14ac:dyDescent="0.25"/>
    <row r="59" s="21" customFormat="1" x14ac:dyDescent="0.25"/>
    <row r="60" s="21" customFormat="1" x14ac:dyDescent="0.25"/>
    <row r="61" s="21" customFormat="1" x14ac:dyDescent="0.25"/>
    <row r="62" s="21" customFormat="1" x14ac:dyDescent="0.25"/>
    <row r="63" s="21" customFormat="1" x14ac:dyDescent="0.25"/>
    <row r="64" s="21" customFormat="1" x14ac:dyDescent="0.25"/>
    <row r="65" s="21" customFormat="1" x14ac:dyDescent="0.25"/>
    <row r="66" s="21" customFormat="1" x14ac:dyDescent="0.25"/>
    <row r="67" s="21" customFormat="1" x14ac:dyDescent="0.25"/>
    <row r="68" s="21" customFormat="1" x14ac:dyDescent="0.25"/>
    <row r="69" s="21" customFormat="1" x14ac:dyDescent="0.25"/>
    <row r="70" s="21" customFormat="1" x14ac:dyDescent="0.25"/>
    <row r="71" s="21" customFormat="1" x14ac:dyDescent="0.25"/>
    <row r="72" s="21" customFormat="1" x14ac:dyDescent="0.25"/>
    <row r="73" s="21" customFormat="1" x14ac:dyDescent="0.25"/>
    <row r="74" s="21" customFormat="1" x14ac:dyDescent="0.25"/>
    <row r="75" s="21" customFormat="1" x14ac:dyDescent="0.25"/>
    <row r="76" s="21" customFormat="1" x14ac:dyDescent="0.25"/>
    <row r="77" s="21" customFormat="1" x14ac:dyDescent="0.25"/>
    <row r="78" s="21" customFormat="1" x14ac:dyDescent="0.25"/>
    <row r="79" s="21" customFormat="1" x14ac:dyDescent="0.25"/>
    <row r="80" s="21" customFormat="1" x14ac:dyDescent="0.25"/>
    <row r="81" s="21" customFormat="1" x14ac:dyDescent="0.25"/>
    <row r="82" s="21" customFormat="1" x14ac:dyDescent="0.25"/>
    <row r="83" s="21" customFormat="1" x14ac:dyDescent="0.25"/>
    <row r="84" s="21" customFormat="1" x14ac:dyDescent="0.25"/>
    <row r="85" s="21" customFormat="1" x14ac:dyDescent="0.25"/>
    <row r="86" s="21" customFormat="1" x14ac:dyDescent="0.25"/>
    <row r="87" s="21" customFormat="1" x14ac:dyDescent="0.25"/>
    <row r="88" s="21" customFormat="1" x14ac:dyDescent="0.25"/>
    <row r="89" s="21" customFormat="1" x14ac:dyDescent="0.25"/>
    <row r="90" s="21" customFormat="1" x14ac:dyDescent="0.25"/>
    <row r="91" s="21" customFormat="1" x14ac:dyDescent="0.25"/>
    <row r="92" s="21" customFormat="1" x14ac:dyDescent="0.25"/>
    <row r="93" s="21" customFormat="1" x14ac:dyDescent="0.25"/>
    <row r="94" s="21" customFormat="1" x14ac:dyDescent="0.25"/>
    <row r="95" s="21" customFormat="1" x14ac:dyDescent="0.25"/>
    <row r="96" s="21" customFormat="1" x14ac:dyDescent="0.25"/>
    <row r="97" s="21" customFormat="1" x14ac:dyDescent="0.25"/>
    <row r="98" s="21" customFormat="1" x14ac:dyDescent="0.25"/>
    <row r="99" s="21" customFormat="1" x14ac:dyDescent="0.25"/>
    <row r="100" s="21" customFormat="1" x14ac:dyDescent="0.25"/>
    <row r="101" s="21" customFormat="1" x14ac:dyDescent="0.25"/>
    <row r="102" s="21" customFormat="1" x14ac:dyDescent="0.25"/>
    <row r="103" s="21" customFormat="1" x14ac:dyDescent="0.25"/>
    <row r="104" s="21" customFormat="1" x14ac:dyDescent="0.25"/>
    <row r="105" s="21" customFormat="1" x14ac:dyDescent="0.25"/>
    <row r="106" s="21" customFormat="1" x14ac:dyDescent="0.25"/>
    <row r="107" s="21" customFormat="1" x14ac:dyDescent="0.25"/>
    <row r="108" s="21" customFormat="1" x14ac:dyDescent="0.25"/>
    <row r="109" s="21" customFormat="1" x14ac:dyDescent="0.25"/>
    <row r="110" s="21" customFormat="1" x14ac:dyDescent="0.25"/>
    <row r="111" s="21" customFormat="1" x14ac:dyDescent="0.25"/>
    <row r="112" s="21" customFormat="1" x14ac:dyDescent="0.25"/>
    <row r="113" s="21" customFormat="1" x14ac:dyDescent="0.25"/>
    <row r="114" s="21" customFormat="1" x14ac:dyDescent="0.25"/>
    <row r="115" s="21" customFormat="1" x14ac:dyDescent="0.25"/>
    <row r="116" s="21" customFormat="1" x14ac:dyDescent="0.25"/>
    <row r="117" s="21" customFormat="1" x14ac:dyDescent="0.25"/>
    <row r="118" s="21" customFormat="1" x14ac:dyDescent="0.25"/>
    <row r="119" s="21" customFormat="1" x14ac:dyDescent="0.25"/>
    <row r="120" s="21" customFormat="1" x14ac:dyDescent="0.25"/>
    <row r="121" s="21" customFormat="1" x14ac:dyDescent="0.25"/>
    <row r="122" s="21" customFormat="1" x14ac:dyDescent="0.25"/>
    <row r="123" s="21" customFormat="1" x14ac:dyDescent="0.25"/>
    <row r="124" s="21" customFormat="1" x14ac:dyDescent="0.25"/>
    <row r="125" s="21" customFormat="1" x14ac:dyDescent="0.25"/>
    <row r="126" s="21" customFormat="1" x14ac:dyDescent="0.25"/>
    <row r="127" s="21" customFormat="1" x14ac:dyDescent="0.25"/>
    <row r="128" s="21" customFormat="1" x14ac:dyDescent="0.25"/>
    <row r="129" s="21" customFormat="1" x14ac:dyDescent="0.25"/>
    <row r="130" s="21" customFormat="1" x14ac:dyDescent="0.25"/>
    <row r="131" s="21" customFormat="1" x14ac:dyDescent="0.25"/>
    <row r="132" s="21" customFormat="1" x14ac:dyDescent="0.25"/>
    <row r="133" s="21" customFormat="1" x14ac:dyDescent="0.25"/>
    <row r="134" s="21" customFormat="1" x14ac:dyDescent="0.25"/>
    <row r="135" s="21" customFormat="1" x14ac:dyDescent="0.25"/>
    <row r="136" s="21" customFormat="1" x14ac:dyDescent="0.25"/>
    <row r="137" s="21" customFormat="1" x14ac:dyDescent="0.25"/>
    <row r="138" s="21" customFormat="1" x14ac:dyDescent="0.25"/>
    <row r="139" s="21" customFormat="1" x14ac:dyDescent="0.25"/>
    <row r="140" s="21" customFormat="1" x14ac:dyDescent="0.25"/>
    <row r="141" s="21" customFormat="1" x14ac:dyDescent="0.25"/>
    <row r="142" s="21" customFormat="1" x14ac:dyDescent="0.25"/>
    <row r="143" s="21" customFormat="1" x14ac:dyDescent="0.25"/>
    <row r="144" s="21" customFormat="1" x14ac:dyDescent="0.25"/>
    <row r="145" s="21" customFormat="1" x14ac:dyDescent="0.25"/>
    <row r="146" s="21" customFormat="1" x14ac:dyDescent="0.25"/>
    <row r="147" s="21" customFormat="1" x14ac:dyDescent="0.25"/>
    <row r="148" s="21" customFormat="1" x14ac:dyDescent="0.25"/>
    <row r="149" s="21" customFormat="1" x14ac:dyDescent="0.25"/>
    <row r="150" s="21" customFormat="1" x14ac:dyDescent="0.25"/>
    <row r="151" s="21" customFormat="1" x14ac:dyDescent="0.25"/>
    <row r="152" s="21" customFormat="1" x14ac:dyDescent="0.25"/>
    <row r="153" s="21" customFormat="1" x14ac:dyDescent="0.25"/>
    <row r="154" s="21" customFormat="1" x14ac:dyDescent="0.25"/>
    <row r="155" s="21" customFormat="1" x14ac:dyDescent="0.25"/>
    <row r="156" s="21" customFormat="1" x14ac:dyDescent="0.25"/>
    <row r="157" s="21" customFormat="1" x14ac:dyDescent="0.25"/>
    <row r="158" s="21" customFormat="1" x14ac:dyDescent="0.25"/>
    <row r="159" s="21" customFormat="1" x14ac:dyDescent="0.25"/>
    <row r="160" s="21" customFormat="1" x14ac:dyDescent="0.25"/>
    <row r="161" s="21" customFormat="1" x14ac:dyDescent="0.25"/>
    <row r="162" s="21" customFormat="1" x14ac:dyDescent="0.25"/>
    <row r="163" s="21" customFormat="1" x14ac:dyDescent="0.25"/>
    <row r="164" s="21" customFormat="1" x14ac:dyDescent="0.25"/>
    <row r="165" s="21" customFormat="1" x14ac:dyDescent="0.25"/>
    <row r="166" s="21" customFormat="1" x14ac:dyDescent="0.25"/>
    <row r="167" s="21" customFormat="1" x14ac:dyDescent="0.25"/>
    <row r="168" s="21" customFormat="1" x14ac:dyDescent="0.25"/>
    <row r="169" s="21" customFormat="1" x14ac:dyDescent="0.25"/>
    <row r="170" s="21" customFormat="1" x14ac:dyDescent="0.25"/>
    <row r="171" s="21" customFormat="1" x14ac:dyDescent="0.25"/>
    <row r="172" s="21" customFormat="1" x14ac:dyDescent="0.25"/>
    <row r="173" s="21" customFormat="1" x14ac:dyDescent="0.25"/>
    <row r="174" s="21" customFormat="1" x14ac:dyDescent="0.25"/>
    <row r="175" s="21" customFormat="1" x14ac:dyDescent="0.25"/>
    <row r="176" s="21" customFormat="1" x14ac:dyDescent="0.25"/>
    <row r="177" s="21" customFormat="1" x14ac:dyDescent="0.25"/>
    <row r="178" s="21" customFormat="1" x14ac:dyDescent="0.25"/>
    <row r="179" s="21" customFormat="1" x14ac:dyDescent="0.25"/>
    <row r="180" s="21" customFormat="1" x14ac:dyDescent="0.25"/>
    <row r="181" s="21" customFormat="1" x14ac:dyDescent="0.25"/>
    <row r="182" s="21" customFormat="1" x14ac:dyDescent="0.25"/>
    <row r="183" s="21" customFormat="1" x14ac:dyDescent="0.25"/>
    <row r="184" s="21" customFormat="1" x14ac:dyDescent="0.25"/>
    <row r="185" s="21" customFormat="1" x14ac:dyDescent="0.25"/>
    <row r="186" s="21" customFormat="1" x14ac:dyDescent="0.25"/>
    <row r="187" s="21" customFormat="1" x14ac:dyDescent="0.25"/>
    <row r="188" s="21" customFormat="1" x14ac:dyDescent="0.25"/>
    <row r="189" s="21" customFormat="1" x14ac:dyDescent="0.25"/>
    <row r="190" s="21" customFormat="1" x14ac:dyDescent="0.25"/>
    <row r="191" s="21" customFormat="1" x14ac:dyDescent="0.25"/>
    <row r="192" s="21" customFormat="1" x14ac:dyDescent="0.25"/>
    <row r="193" s="21" customFormat="1" x14ac:dyDescent="0.25"/>
    <row r="194" s="21" customFormat="1" x14ac:dyDescent="0.25"/>
    <row r="195" s="21" customFormat="1" x14ac:dyDescent="0.25"/>
    <row r="196" s="21" customFormat="1" x14ac:dyDescent="0.25"/>
    <row r="197" s="21" customFormat="1" x14ac:dyDescent="0.25"/>
    <row r="198" s="21" customFormat="1" x14ac:dyDescent="0.25"/>
    <row r="199" s="21" customFormat="1" x14ac:dyDescent="0.25"/>
    <row r="200" s="21" customFormat="1" x14ac:dyDescent="0.25"/>
    <row r="201" s="21" customFormat="1" x14ac:dyDescent="0.25"/>
    <row r="202" s="21" customFormat="1" x14ac:dyDescent="0.25"/>
    <row r="203" s="21" customFormat="1" x14ac:dyDescent="0.25"/>
    <row r="204" s="21" customFormat="1" x14ac:dyDescent="0.25"/>
    <row r="205" s="21" customFormat="1" x14ac:dyDescent="0.25"/>
    <row r="206" s="21" customFormat="1" x14ac:dyDescent="0.25"/>
    <row r="207" s="21" customFormat="1" x14ac:dyDescent="0.25"/>
    <row r="208" s="21" customFormat="1" x14ac:dyDescent="0.25"/>
    <row r="209" s="21" customFormat="1" x14ac:dyDescent="0.25"/>
    <row r="210" s="21" customFormat="1" x14ac:dyDescent="0.25"/>
    <row r="211" s="21" customFormat="1" x14ac:dyDescent="0.25"/>
    <row r="212" s="21" customFormat="1" x14ac:dyDescent="0.25"/>
    <row r="213" s="21" customFormat="1" x14ac:dyDescent="0.25"/>
    <row r="214" s="21" customFormat="1" x14ac:dyDescent="0.25"/>
    <row r="215" s="21" customFormat="1" x14ac:dyDescent="0.25"/>
    <row r="216" s="21" customFormat="1" x14ac:dyDescent="0.25"/>
    <row r="217" s="21" customFormat="1" x14ac:dyDescent="0.25"/>
    <row r="218" s="21" customFormat="1" x14ac:dyDescent="0.25"/>
    <row r="219" s="21" customFormat="1" x14ac:dyDescent="0.25"/>
    <row r="220" s="21" customFormat="1" x14ac:dyDescent="0.25"/>
    <row r="221" s="21" customFormat="1" x14ac:dyDescent="0.25"/>
    <row r="222" s="21" customFormat="1" x14ac:dyDescent="0.25"/>
    <row r="223" s="21" customFormat="1" x14ac:dyDescent="0.25"/>
    <row r="224" s="21" customFormat="1" x14ac:dyDescent="0.25"/>
    <row r="225" s="21" customFormat="1" x14ac:dyDescent="0.25"/>
    <row r="226" s="21" customFormat="1" x14ac:dyDescent="0.25"/>
    <row r="227" s="21" customFormat="1" x14ac:dyDescent="0.25"/>
    <row r="228" s="21" customFormat="1" x14ac:dyDescent="0.25"/>
    <row r="229" s="21" customFormat="1" x14ac:dyDescent="0.25"/>
    <row r="230" s="21" customFormat="1" x14ac:dyDescent="0.25"/>
    <row r="231" s="21" customFormat="1" x14ac:dyDescent="0.25"/>
    <row r="232" s="21" customFormat="1" x14ac:dyDescent="0.25"/>
    <row r="233" s="21" customFormat="1" x14ac:dyDescent="0.25"/>
    <row r="234" s="21" customFormat="1" x14ac:dyDescent="0.25"/>
    <row r="235" s="21" customFormat="1" x14ac:dyDescent="0.25"/>
    <row r="236" s="21" customFormat="1" x14ac:dyDescent="0.25"/>
    <row r="237" s="21" customFormat="1" x14ac:dyDescent="0.25"/>
    <row r="238" s="21" customFormat="1" x14ac:dyDescent="0.25"/>
    <row r="239" s="21" customFormat="1" x14ac:dyDescent="0.25"/>
    <row r="240" s="21" customFormat="1" x14ac:dyDescent="0.25"/>
    <row r="241" s="21" customFormat="1" x14ac:dyDescent="0.25"/>
    <row r="242" s="21" customFormat="1" x14ac:dyDescent="0.25"/>
    <row r="243" s="21" customFormat="1" x14ac:dyDescent="0.25"/>
    <row r="244" s="21" customFormat="1" x14ac:dyDescent="0.25"/>
    <row r="245" s="21" customFormat="1" x14ac:dyDescent="0.25"/>
    <row r="246" s="21" customFormat="1" x14ac:dyDescent="0.25"/>
    <row r="247" s="21" customFormat="1" x14ac:dyDescent="0.25"/>
    <row r="248" s="21" customFormat="1" x14ac:dyDescent="0.25"/>
    <row r="249" s="21" customFormat="1" x14ac:dyDescent="0.25"/>
    <row r="250" s="21" customFormat="1" x14ac:dyDescent="0.25"/>
    <row r="251" s="21" customFormat="1" x14ac:dyDescent="0.25"/>
    <row r="252" s="21" customFormat="1" x14ac:dyDescent="0.25"/>
    <row r="253" s="21" customFormat="1" x14ac:dyDescent="0.25"/>
    <row r="254" s="21" customFormat="1" x14ac:dyDescent="0.25"/>
    <row r="255" s="21" customFormat="1" x14ac:dyDescent="0.25"/>
    <row r="256" s="21" customFormat="1" x14ac:dyDescent="0.25"/>
    <row r="257" spans="1:85" s="21" customFormat="1" x14ac:dyDescent="0.25"/>
    <row r="258" spans="1:85" s="30" customFormat="1" x14ac:dyDescent="0.25">
      <c r="A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</row>
    <row r="259" spans="1:85" s="30" customFormat="1" x14ac:dyDescent="0.25">
      <c r="A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</row>
    <row r="260" spans="1:85" s="30" customFormat="1" x14ac:dyDescent="0.25">
      <c r="A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</row>
    <row r="261" spans="1:85" s="30" customFormat="1" x14ac:dyDescent="0.25">
      <c r="A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</row>
    <row r="262" spans="1:85" s="30" customFormat="1" x14ac:dyDescent="0.25">
      <c r="A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</row>
    <row r="263" spans="1:85" s="30" customFormat="1" x14ac:dyDescent="0.25">
      <c r="A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</row>
    <row r="264" spans="1:85" s="30" customFormat="1" x14ac:dyDescent="0.25">
      <c r="A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</row>
    <row r="265" spans="1:85" s="30" customFormat="1" x14ac:dyDescent="0.25">
      <c r="A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</row>
    <row r="266" spans="1:85" s="30" customFormat="1" x14ac:dyDescent="0.25">
      <c r="A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</row>
    <row r="267" spans="1:85" s="30" customFormat="1" x14ac:dyDescent="0.25">
      <c r="A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</row>
    <row r="268" spans="1:85" s="30" customFormat="1" x14ac:dyDescent="0.25">
      <c r="A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</row>
    <row r="269" spans="1:85" s="30" customFormat="1" x14ac:dyDescent="0.25">
      <c r="A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</row>
    <row r="270" spans="1:85" s="30" customFormat="1" x14ac:dyDescent="0.25">
      <c r="A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</row>
    <row r="271" spans="1:85" s="30" customFormat="1" x14ac:dyDescent="0.25">
      <c r="A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</row>
    <row r="272" spans="1:85" s="30" customFormat="1" x14ac:dyDescent="0.25">
      <c r="A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</row>
    <row r="273" spans="1:85" s="30" customFormat="1" x14ac:dyDescent="0.25">
      <c r="A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</row>
    <row r="274" spans="1:85" s="30" customFormat="1" x14ac:dyDescent="0.25">
      <c r="A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  <c r="CA274" s="21"/>
      <c r="CB274" s="21"/>
      <c r="CC274" s="21"/>
      <c r="CD274" s="21"/>
      <c r="CE274" s="21"/>
      <c r="CF274" s="21"/>
      <c r="CG274" s="21"/>
    </row>
    <row r="275" spans="1:85" s="30" customFormat="1" x14ac:dyDescent="0.25">
      <c r="A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  <c r="CA275" s="21"/>
      <c r="CB275" s="21"/>
      <c r="CC275" s="21"/>
      <c r="CD275" s="21"/>
      <c r="CE275" s="21"/>
      <c r="CF275" s="21"/>
      <c r="CG275" s="21"/>
    </row>
    <row r="276" spans="1:85" s="30" customFormat="1" x14ac:dyDescent="0.25">
      <c r="A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</row>
    <row r="277" spans="1:85" s="30" customFormat="1" x14ac:dyDescent="0.25">
      <c r="A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  <c r="CA277" s="21"/>
      <c r="CB277" s="21"/>
      <c r="CC277" s="21"/>
      <c r="CD277" s="21"/>
      <c r="CE277" s="21"/>
      <c r="CF277" s="21"/>
      <c r="CG277" s="21"/>
    </row>
    <row r="278" spans="1:85" s="30" customFormat="1" x14ac:dyDescent="0.25">
      <c r="A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</row>
    <row r="279" spans="1:85" s="30" customFormat="1" x14ac:dyDescent="0.25">
      <c r="A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  <c r="CA279" s="21"/>
      <c r="CB279" s="21"/>
      <c r="CC279" s="21"/>
      <c r="CD279" s="21"/>
      <c r="CE279" s="21"/>
      <c r="CF279" s="21"/>
      <c r="CG279" s="21"/>
    </row>
    <row r="280" spans="1:85" s="30" customFormat="1" x14ac:dyDescent="0.25">
      <c r="A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  <c r="CA280" s="21"/>
      <c r="CB280" s="21"/>
      <c r="CC280" s="21"/>
      <c r="CD280" s="21"/>
      <c r="CE280" s="21"/>
      <c r="CF280" s="21"/>
      <c r="CG280" s="21"/>
    </row>
    <row r="281" spans="1:85" s="30" customFormat="1" x14ac:dyDescent="0.25">
      <c r="A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  <c r="CA281" s="21"/>
      <c r="CB281" s="21"/>
      <c r="CC281" s="21"/>
      <c r="CD281" s="21"/>
      <c r="CE281" s="21"/>
      <c r="CF281" s="21"/>
      <c r="CG281" s="21"/>
    </row>
    <row r="282" spans="1:85" s="30" customFormat="1" x14ac:dyDescent="0.25">
      <c r="A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</row>
    <row r="283" spans="1:85" s="30" customFormat="1" x14ac:dyDescent="0.25">
      <c r="A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</row>
    <row r="284" spans="1:85" s="30" customFormat="1" x14ac:dyDescent="0.25">
      <c r="A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</row>
    <row r="285" spans="1:85" s="30" customFormat="1" x14ac:dyDescent="0.25">
      <c r="A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  <c r="CA285" s="21"/>
      <c r="CB285" s="21"/>
      <c r="CC285" s="21"/>
      <c r="CD285" s="21"/>
      <c r="CE285" s="21"/>
      <c r="CF285" s="21"/>
      <c r="CG285" s="21"/>
    </row>
    <row r="286" spans="1:85" s="30" customFormat="1" x14ac:dyDescent="0.25">
      <c r="A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</row>
    <row r="287" spans="1:85" s="30" customFormat="1" x14ac:dyDescent="0.25">
      <c r="A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  <c r="CA287" s="21"/>
      <c r="CB287" s="21"/>
      <c r="CC287" s="21"/>
      <c r="CD287" s="21"/>
      <c r="CE287" s="21"/>
      <c r="CF287" s="21"/>
      <c r="CG287" s="21"/>
    </row>
    <row r="288" spans="1:85" s="30" customFormat="1" x14ac:dyDescent="0.25">
      <c r="A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</row>
    <row r="289" spans="1:85" s="30" customFormat="1" x14ac:dyDescent="0.25">
      <c r="A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</row>
    <row r="290" spans="1:85" s="30" customFormat="1" x14ac:dyDescent="0.25">
      <c r="A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  <c r="CA290" s="21"/>
      <c r="CB290" s="21"/>
      <c r="CC290" s="21"/>
      <c r="CD290" s="21"/>
      <c r="CE290" s="21"/>
      <c r="CF290" s="21"/>
      <c r="CG290" s="21"/>
    </row>
    <row r="291" spans="1:85" s="30" customFormat="1" x14ac:dyDescent="0.25">
      <c r="A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  <c r="CA291" s="21"/>
      <c r="CB291" s="21"/>
      <c r="CC291" s="21"/>
      <c r="CD291" s="21"/>
      <c r="CE291" s="21"/>
      <c r="CF291" s="21"/>
      <c r="CG291" s="21"/>
    </row>
    <row r="292" spans="1:85" s="30" customFormat="1" x14ac:dyDescent="0.25">
      <c r="A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21"/>
      <c r="CE292" s="21"/>
      <c r="CF292" s="21"/>
      <c r="CG292" s="21"/>
    </row>
    <row r="293" spans="1:85" s="30" customFormat="1" x14ac:dyDescent="0.25">
      <c r="A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  <c r="CA293" s="21"/>
      <c r="CB293" s="21"/>
      <c r="CC293" s="21"/>
      <c r="CD293" s="21"/>
      <c r="CE293" s="21"/>
      <c r="CF293" s="21"/>
      <c r="CG293" s="21"/>
    </row>
    <row r="294" spans="1:85" s="30" customFormat="1" x14ac:dyDescent="0.25">
      <c r="A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</row>
    <row r="295" spans="1:85" s="30" customFormat="1" x14ac:dyDescent="0.25">
      <c r="A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</row>
    <row r="296" spans="1:85" s="30" customFormat="1" x14ac:dyDescent="0.25">
      <c r="A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</row>
    <row r="297" spans="1:85" s="30" customFormat="1" x14ac:dyDescent="0.25">
      <c r="A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  <c r="CA297" s="21"/>
      <c r="CB297" s="21"/>
      <c r="CC297" s="21"/>
      <c r="CD297" s="21"/>
      <c r="CE297" s="21"/>
      <c r="CF297" s="21"/>
      <c r="CG297" s="21"/>
    </row>
    <row r="298" spans="1:85" s="30" customFormat="1" x14ac:dyDescent="0.25">
      <c r="A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</row>
    <row r="299" spans="1:85" s="30" customFormat="1" x14ac:dyDescent="0.25">
      <c r="A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  <c r="CA299" s="21"/>
      <c r="CB299" s="21"/>
      <c r="CC299" s="21"/>
      <c r="CD299" s="21"/>
      <c r="CE299" s="21"/>
      <c r="CF299" s="21"/>
      <c r="CG299" s="21"/>
    </row>
    <row r="300" spans="1:85" s="30" customFormat="1" x14ac:dyDescent="0.25">
      <c r="A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</row>
    <row r="301" spans="1:85" s="30" customFormat="1" x14ac:dyDescent="0.25">
      <c r="A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</row>
    <row r="302" spans="1:85" s="30" customFormat="1" x14ac:dyDescent="0.25">
      <c r="A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</row>
    <row r="303" spans="1:85" s="30" customFormat="1" x14ac:dyDescent="0.25">
      <c r="A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  <c r="CA303" s="21"/>
      <c r="CB303" s="21"/>
      <c r="CC303" s="21"/>
      <c r="CD303" s="21"/>
      <c r="CE303" s="21"/>
      <c r="CF303" s="21"/>
      <c r="CG303" s="21"/>
    </row>
    <row r="304" spans="1:85" s="30" customFormat="1" x14ac:dyDescent="0.25">
      <c r="A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</row>
    <row r="305" spans="1:93" s="30" customFormat="1" x14ac:dyDescent="0.25">
      <c r="A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</row>
    <row r="306" spans="1:93" s="30" customFormat="1" x14ac:dyDescent="0.25">
      <c r="A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</row>
    <row r="307" spans="1:93" s="30" customFormat="1" x14ac:dyDescent="0.25">
      <c r="A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</row>
    <row r="308" spans="1:93" s="30" customFormat="1" x14ac:dyDescent="0.25">
      <c r="A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  <c r="CA308" s="21"/>
      <c r="CB308" s="21"/>
      <c r="CC308" s="21"/>
      <c r="CD308" s="21"/>
      <c r="CE308" s="21"/>
      <c r="CF308" s="21"/>
      <c r="CG308" s="21"/>
    </row>
    <row r="309" spans="1:93" s="30" customFormat="1" x14ac:dyDescent="0.25">
      <c r="A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  <c r="CA309" s="21"/>
      <c r="CB309" s="21"/>
      <c r="CC309" s="21"/>
      <c r="CD309" s="21"/>
      <c r="CE309" s="21"/>
      <c r="CF309" s="21"/>
      <c r="CG309" s="21"/>
    </row>
    <row r="310" spans="1:93" s="30" customFormat="1" x14ac:dyDescent="0.25">
      <c r="A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</row>
    <row r="311" spans="1:93" s="9" customFormat="1" x14ac:dyDescent="0.25">
      <c r="A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30"/>
      <c r="CI311" s="30"/>
      <c r="CJ311" s="30"/>
      <c r="CK311" s="30"/>
      <c r="CL311" s="30"/>
      <c r="CM311" s="30"/>
      <c r="CN311" s="30"/>
      <c r="CO311" s="30"/>
    </row>
    <row r="312" spans="1:93" s="9" customFormat="1" x14ac:dyDescent="0.25">
      <c r="A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30"/>
      <c r="CI312" s="30"/>
      <c r="CJ312" s="30"/>
      <c r="CK312" s="30"/>
      <c r="CL312" s="30"/>
      <c r="CM312" s="30"/>
      <c r="CN312" s="30"/>
      <c r="CO312" s="30"/>
    </row>
    <row r="313" spans="1:93" s="9" customFormat="1" x14ac:dyDescent="0.25">
      <c r="A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30"/>
      <c r="CI313" s="30"/>
      <c r="CJ313" s="30"/>
      <c r="CK313" s="30"/>
      <c r="CL313" s="30"/>
      <c r="CM313" s="30"/>
      <c r="CN313" s="30"/>
      <c r="CO313" s="30"/>
    </row>
    <row r="314" spans="1:93" s="9" customFormat="1" x14ac:dyDescent="0.25">
      <c r="A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30"/>
      <c r="CI314" s="30"/>
      <c r="CJ314" s="30"/>
      <c r="CK314" s="30"/>
      <c r="CL314" s="30"/>
      <c r="CM314" s="30"/>
      <c r="CN314" s="30"/>
      <c r="CO314" s="30"/>
    </row>
    <row r="315" spans="1:93" s="9" customFormat="1" x14ac:dyDescent="0.25">
      <c r="A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  <c r="CA315" s="21"/>
      <c r="CB315" s="21"/>
      <c r="CC315" s="21"/>
      <c r="CD315" s="21"/>
      <c r="CE315" s="21"/>
      <c r="CF315" s="21"/>
      <c r="CG315" s="21"/>
      <c r="CH315" s="30"/>
      <c r="CI315" s="30"/>
      <c r="CJ315" s="30"/>
      <c r="CK315" s="30"/>
      <c r="CL315" s="30"/>
      <c r="CM315" s="30"/>
      <c r="CN315" s="30"/>
      <c r="CO315" s="30"/>
    </row>
    <row r="316" spans="1:93" s="9" customFormat="1" x14ac:dyDescent="0.25">
      <c r="A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30"/>
      <c r="CI316" s="30"/>
      <c r="CJ316" s="30"/>
      <c r="CK316" s="30"/>
      <c r="CL316" s="30"/>
      <c r="CM316" s="30"/>
      <c r="CN316" s="30"/>
      <c r="CO316" s="30"/>
    </row>
    <row r="317" spans="1:93" s="9" customFormat="1" x14ac:dyDescent="0.25">
      <c r="A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  <c r="CA317" s="21"/>
      <c r="CB317" s="21"/>
      <c r="CC317" s="21"/>
      <c r="CD317" s="21"/>
      <c r="CE317" s="21"/>
      <c r="CF317" s="21"/>
      <c r="CG317" s="21"/>
      <c r="CH317" s="30"/>
      <c r="CI317" s="30"/>
      <c r="CJ317" s="30"/>
      <c r="CK317" s="30"/>
      <c r="CL317" s="30"/>
      <c r="CM317" s="30"/>
      <c r="CN317" s="30"/>
      <c r="CO317" s="30"/>
    </row>
    <row r="318" spans="1:93" s="9" customFormat="1" x14ac:dyDescent="0.25">
      <c r="A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30"/>
      <c r="CI318" s="30"/>
      <c r="CJ318" s="30"/>
      <c r="CK318" s="30"/>
      <c r="CL318" s="30"/>
      <c r="CM318" s="30"/>
      <c r="CN318" s="30"/>
      <c r="CO318" s="30"/>
    </row>
    <row r="319" spans="1:93" s="9" customFormat="1" x14ac:dyDescent="0.25">
      <c r="A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30"/>
      <c r="CI319" s="30"/>
      <c r="CJ319" s="30"/>
      <c r="CK319" s="30"/>
      <c r="CL319" s="30"/>
      <c r="CM319" s="30"/>
      <c r="CN319" s="30"/>
      <c r="CO319" s="30"/>
    </row>
    <row r="320" spans="1:93" s="9" customFormat="1" x14ac:dyDescent="0.25">
      <c r="A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30"/>
      <c r="CI320" s="30"/>
      <c r="CJ320" s="30"/>
      <c r="CK320" s="30"/>
      <c r="CL320" s="30"/>
      <c r="CM320" s="30"/>
      <c r="CN320" s="30"/>
      <c r="CO320" s="30"/>
    </row>
    <row r="321" spans="1:93" s="9" customFormat="1" x14ac:dyDescent="0.25">
      <c r="A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  <c r="BW321" s="21"/>
      <c r="BX321" s="21"/>
      <c r="BY321" s="21"/>
      <c r="BZ321" s="21"/>
      <c r="CA321" s="21"/>
      <c r="CB321" s="21"/>
      <c r="CC321" s="21"/>
      <c r="CD321" s="21"/>
      <c r="CE321" s="21"/>
      <c r="CF321" s="21"/>
      <c r="CG321" s="21"/>
      <c r="CH321" s="30"/>
      <c r="CI321" s="30"/>
      <c r="CJ321" s="30"/>
      <c r="CK321" s="30"/>
      <c r="CL321" s="30"/>
      <c r="CM321" s="30"/>
      <c r="CN321" s="30"/>
      <c r="CO321" s="30"/>
    </row>
    <row r="322" spans="1:93" s="9" customFormat="1" x14ac:dyDescent="0.25">
      <c r="A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  <c r="CA322" s="21"/>
      <c r="CB322" s="21"/>
      <c r="CC322" s="21"/>
      <c r="CD322" s="21"/>
      <c r="CE322" s="21"/>
      <c r="CF322" s="21"/>
      <c r="CG322" s="21"/>
      <c r="CH322" s="30"/>
      <c r="CI322" s="30"/>
      <c r="CJ322" s="30"/>
      <c r="CK322" s="30"/>
      <c r="CL322" s="30"/>
      <c r="CM322" s="30"/>
      <c r="CN322" s="30"/>
      <c r="CO322" s="30"/>
    </row>
    <row r="323" spans="1:93" s="9" customFormat="1" x14ac:dyDescent="0.25">
      <c r="A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  <c r="BW323" s="21"/>
      <c r="BX323" s="21"/>
      <c r="BY323" s="21"/>
      <c r="BZ323" s="21"/>
      <c r="CA323" s="21"/>
      <c r="CB323" s="21"/>
      <c r="CC323" s="21"/>
      <c r="CD323" s="21"/>
      <c r="CE323" s="21"/>
      <c r="CF323" s="21"/>
      <c r="CG323" s="21"/>
      <c r="CH323" s="30"/>
      <c r="CI323" s="30"/>
      <c r="CJ323" s="30"/>
      <c r="CK323" s="30"/>
      <c r="CL323" s="30"/>
      <c r="CM323" s="30"/>
      <c r="CN323" s="30"/>
      <c r="CO323" s="30"/>
    </row>
    <row r="324" spans="1:93" s="9" customFormat="1" x14ac:dyDescent="0.25">
      <c r="A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  <c r="CA324" s="21"/>
      <c r="CB324" s="21"/>
      <c r="CC324" s="21"/>
      <c r="CD324" s="21"/>
      <c r="CE324" s="21"/>
      <c r="CF324" s="21"/>
      <c r="CG324" s="21"/>
      <c r="CH324" s="30"/>
      <c r="CI324" s="30"/>
      <c r="CJ324" s="30"/>
      <c r="CK324" s="30"/>
      <c r="CL324" s="30"/>
      <c r="CM324" s="30"/>
      <c r="CN324" s="30"/>
      <c r="CO324" s="30"/>
    </row>
    <row r="325" spans="1:93" s="9" customFormat="1" x14ac:dyDescent="0.25">
      <c r="A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  <c r="CA325" s="21"/>
      <c r="CB325" s="21"/>
      <c r="CC325" s="21"/>
      <c r="CD325" s="21"/>
      <c r="CE325" s="21"/>
      <c r="CF325" s="21"/>
      <c r="CG325" s="21"/>
      <c r="CH325" s="30"/>
      <c r="CI325" s="30"/>
      <c r="CJ325" s="30"/>
      <c r="CK325" s="30"/>
      <c r="CL325" s="30"/>
      <c r="CM325" s="30"/>
      <c r="CN325" s="30"/>
      <c r="CO325" s="30"/>
    </row>
    <row r="326" spans="1:93" s="9" customFormat="1" x14ac:dyDescent="0.25">
      <c r="A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  <c r="BW326" s="21"/>
      <c r="BX326" s="21"/>
      <c r="BY326" s="21"/>
      <c r="BZ326" s="21"/>
      <c r="CA326" s="21"/>
      <c r="CB326" s="21"/>
      <c r="CC326" s="21"/>
      <c r="CD326" s="21"/>
      <c r="CE326" s="21"/>
      <c r="CF326" s="21"/>
      <c r="CG326" s="21"/>
      <c r="CH326" s="30"/>
      <c r="CI326" s="30"/>
      <c r="CJ326" s="30"/>
      <c r="CK326" s="30"/>
      <c r="CL326" s="30"/>
      <c r="CM326" s="30"/>
      <c r="CN326" s="30"/>
      <c r="CO326" s="30"/>
    </row>
    <row r="327" spans="1:93" s="9" customFormat="1" x14ac:dyDescent="0.25">
      <c r="A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  <c r="BU327" s="21"/>
      <c r="BV327" s="21"/>
      <c r="BW327" s="21"/>
      <c r="BX327" s="21"/>
      <c r="BY327" s="21"/>
      <c r="BZ327" s="21"/>
      <c r="CA327" s="21"/>
      <c r="CB327" s="21"/>
      <c r="CC327" s="21"/>
      <c r="CD327" s="21"/>
      <c r="CE327" s="21"/>
      <c r="CF327" s="21"/>
      <c r="CG327" s="21"/>
      <c r="CH327" s="30"/>
      <c r="CI327" s="30"/>
      <c r="CJ327" s="30"/>
      <c r="CK327" s="30"/>
      <c r="CL327" s="30"/>
      <c r="CM327" s="30"/>
      <c r="CN327" s="30"/>
      <c r="CO327" s="30"/>
    </row>
    <row r="328" spans="1:93" s="9" customFormat="1" x14ac:dyDescent="0.25">
      <c r="A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  <c r="BU328" s="21"/>
      <c r="BV328" s="21"/>
      <c r="BW328" s="21"/>
      <c r="BX328" s="21"/>
      <c r="BY328" s="21"/>
      <c r="BZ328" s="21"/>
      <c r="CA328" s="21"/>
      <c r="CB328" s="21"/>
      <c r="CC328" s="21"/>
      <c r="CD328" s="21"/>
      <c r="CE328" s="21"/>
      <c r="CF328" s="21"/>
      <c r="CG328" s="21"/>
      <c r="CH328" s="30"/>
      <c r="CI328" s="30"/>
      <c r="CJ328" s="30"/>
      <c r="CK328" s="30"/>
      <c r="CL328" s="30"/>
      <c r="CM328" s="30"/>
      <c r="CN328" s="30"/>
      <c r="CO328" s="30"/>
    </row>
    <row r="329" spans="1:93" s="9" customFormat="1" x14ac:dyDescent="0.25">
      <c r="A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  <c r="BW329" s="21"/>
      <c r="BX329" s="21"/>
      <c r="BY329" s="21"/>
      <c r="BZ329" s="21"/>
      <c r="CA329" s="21"/>
      <c r="CB329" s="21"/>
      <c r="CC329" s="21"/>
      <c r="CD329" s="21"/>
      <c r="CE329" s="21"/>
      <c r="CF329" s="21"/>
      <c r="CG329" s="21"/>
      <c r="CH329" s="30"/>
      <c r="CI329" s="30"/>
      <c r="CJ329" s="30"/>
      <c r="CK329" s="30"/>
      <c r="CL329" s="30"/>
      <c r="CM329" s="30"/>
      <c r="CN329" s="30"/>
      <c r="CO329" s="30"/>
    </row>
    <row r="330" spans="1:93" s="9" customFormat="1" x14ac:dyDescent="0.25">
      <c r="A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  <c r="CA330" s="21"/>
      <c r="CB330" s="21"/>
      <c r="CC330" s="21"/>
      <c r="CD330" s="21"/>
      <c r="CE330" s="21"/>
      <c r="CF330" s="21"/>
      <c r="CG330" s="21"/>
      <c r="CH330" s="30"/>
      <c r="CI330" s="30"/>
      <c r="CJ330" s="30"/>
      <c r="CK330" s="30"/>
      <c r="CL330" s="30"/>
      <c r="CM330" s="30"/>
      <c r="CN330" s="30"/>
      <c r="CO330" s="30"/>
    </row>
    <row r="331" spans="1:93" s="9" customFormat="1" x14ac:dyDescent="0.25">
      <c r="A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  <c r="BW331" s="21"/>
      <c r="BX331" s="21"/>
      <c r="BY331" s="21"/>
      <c r="BZ331" s="21"/>
      <c r="CA331" s="21"/>
      <c r="CB331" s="21"/>
      <c r="CC331" s="21"/>
      <c r="CD331" s="21"/>
      <c r="CE331" s="21"/>
      <c r="CF331" s="21"/>
      <c r="CG331" s="21"/>
      <c r="CH331" s="30"/>
      <c r="CI331" s="30"/>
      <c r="CJ331" s="30"/>
      <c r="CK331" s="30"/>
      <c r="CL331" s="30"/>
      <c r="CM331" s="30"/>
      <c r="CN331" s="30"/>
      <c r="CO331" s="30"/>
    </row>
    <row r="332" spans="1:93" s="9" customFormat="1" x14ac:dyDescent="0.25">
      <c r="A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  <c r="CA332" s="21"/>
      <c r="CB332" s="21"/>
      <c r="CC332" s="21"/>
      <c r="CD332" s="21"/>
      <c r="CE332" s="21"/>
      <c r="CF332" s="21"/>
      <c r="CG332" s="21"/>
      <c r="CH332" s="30"/>
      <c r="CI332" s="30"/>
      <c r="CJ332" s="30"/>
      <c r="CK332" s="30"/>
      <c r="CL332" s="30"/>
      <c r="CM332" s="30"/>
      <c r="CN332" s="30"/>
      <c r="CO332" s="30"/>
    </row>
    <row r="333" spans="1:93" s="9" customFormat="1" x14ac:dyDescent="0.25">
      <c r="A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  <c r="CA333" s="21"/>
      <c r="CB333" s="21"/>
      <c r="CC333" s="21"/>
      <c r="CD333" s="21"/>
      <c r="CE333" s="21"/>
      <c r="CF333" s="21"/>
      <c r="CG333" s="21"/>
      <c r="CH333" s="30"/>
      <c r="CI333" s="30"/>
      <c r="CJ333" s="30"/>
      <c r="CK333" s="30"/>
      <c r="CL333" s="30"/>
      <c r="CM333" s="30"/>
      <c r="CN333" s="30"/>
      <c r="CO333" s="30"/>
    </row>
    <row r="334" spans="1:93" s="9" customFormat="1" x14ac:dyDescent="0.25">
      <c r="A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  <c r="CA334" s="21"/>
      <c r="CB334" s="21"/>
      <c r="CC334" s="21"/>
      <c r="CD334" s="21"/>
      <c r="CE334" s="21"/>
      <c r="CF334" s="21"/>
      <c r="CG334" s="21"/>
      <c r="CH334" s="30"/>
      <c r="CI334" s="30"/>
      <c r="CJ334" s="30"/>
      <c r="CK334" s="30"/>
      <c r="CL334" s="30"/>
      <c r="CM334" s="30"/>
      <c r="CN334" s="30"/>
      <c r="CO334" s="30"/>
    </row>
    <row r="335" spans="1:93" s="9" customFormat="1" x14ac:dyDescent="0.25">
      <c r="A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  <c r="BW335" s="21"/>
      <c r="BX335" s="21"/>
      <c r="BY335" s="21"/>
      <c r="BZ335" s="21"/>
      <c r="CA335" s="21"/>
      <c r="CB335" s="21"/>
      <c r="CC335" s="21"/>
      <c r="CD335" s="21"/>
      <c r="CE335" s="21"/>
      <c r="CF335" s="21"/>
      <c r="CG335" s="21"/>
      <c r="CH335" s="30"/>
      <c r="CI335" s="30"/>
      <c r="CJ335" s="30"/>
      <c r="CK335" s="30"/>
      <c r="CL335" s="30"/>
      <c r="CM335" s="30"/>
      <c r="CN335" s="30"/>
      <c r="CO335" s="30"/>
    </row>
    <row r="336" spans="1:93" s="9" customFormat="1" x14ac:dyDescent="0.25">
      <c r="A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  <c r="CA336" s="21"/>
      <c r="CB336" s="21"/>
      <c r="CC336" s="21"/>
      <c r="CD336" s="21"/>
      <c r="CE336" s="21"/>
      <c r="CF336" s="21"/>
      <c r="CG336" s="21"/>
      <c r="CH336" s="30"/>
      <c r="CI336" s="30"/>
      <c r="CJ336" s="30"/>
      <c r="CK336" s="30"/>
      <c r="CL336" s="30"/>
      <c r="CM336" s="30"/>
      <c r="CN336" s="30"/>
      <c r="CO336" s="30"/>
    </row>
    <row r="337" spans="1:93" s="9" customFormat="1" x14ac:dyDescent="0.25">
      <c r="A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  <c r="BW337" s="21"/>
      <c r="BX337" s="21"/>
      <c r="BY337" s="21"/>
      <c r="BZ337" s="21"/>
      <c r="CA337" s="21"/>
      <c r="CB337" s="21"/>
      <c r="CC337" s="21"/>
      <c r="CD337" s="21"/>
      <c r="CE337" s="21"/>
      <c r="CF337" s="21"/>
      <c r="CG337" s="21"/>
      <c r="CH337" s="30"/>
      <c r="CI337" s="30"/>
      <c r="CJ337" s="30"/>
      <c r="CK337" s="30"/>
      <c r="CL337" s="30"/>
      <c r="CM337" s="30"/>
      <c r="CN337" s="30"/>
      <c r="CO337" s="30"/>
    </row>
    <row r="338" spans="1:93" s="9" customFormat="1" x14ac:dyDescent="0.25">
      <c r="A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  <c r="CA338" s="21"/>
      <c r="CB338" s="21"/>
      <c r="CC338" s="21"/>
      <c r="CD338" s="21"/>
      <c r="CE338" s="21"/>
      <c r="CF338" s="21"/>
      <c r="CG338" s="21"/>
      <c r="CH338" s="30"/>
      <c r="CI338" s="30"/>
      <c r="CJ338" s="30"/>
      <c r="CK338" s="30"/>
      <c r="CL338" s="30"/>
      <c r="CM338" s="30"/>
      <c r="CN338" s="30"/>
      <c r="CO338" s="30"/>
    </row>
    <row r="339" spans="1:93" s="9" customFormat="1" x14ac:dyDescent="0.25">
      <c r="A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  <c r="CA339" s="21"/>
      <c r="CB339" s="21"/>
      <c r="CC339" s="21"/>
      <c r="CD339" s="21"/>
      <c r="CE339" s="21"/>
      <c r="CF339" s="21"/>
      <c r="CG339" s="21"/>
      <c r="CH339" s="30"/>
      <c r="CI339" s="30"/>
      <c r="CJ339" s="30"/>
      <c r="CK339" s="30"/>
      <c r="CL339" s="30"/>
      <c r="CM339" s="30"/>
      <c r="CN339" s="30"/>
      <c r="CO339" s="30"/>
    </row>
    <row r="340" spans="1:93" s="9" customFormat="1" x14ac:dyDescent="0.25">
      <c r="A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  <c r="CA340" s="21"/>
      <c r="CB340" s="21"/>
      <c r="CC340" s="21"/>
      <c r="CD340" s="21"/>
      <c r="CE340" s="21"/>
      <c r="CF340" s="21"/>
      <c r="CG340" s="21"/>
      <c r="CH340" s="30"/>
      <c r="CI340" s="30"/>
      <c r="CJ340" s="30"/>
      <c r="CK340" s="30"/>
      <c r="CL340" s="30"/>
      <c r="CM340" s="30"/>
      <c r="CN340" s="30"/>
      <c r="CO340" s="30"/>
    </row>
    <row r="341" spans="1:93" s="9" customFormat="1" x14ac:dyDescent="0.25">
      <c r="A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  <c r="CA341" s="21"/>
      <c r="CB341" s="21"/>
      <c r="CC341" s="21"/>
      <c r="CD341" s="21"/>
      <c r="CE341" s="21"/>
      <c r="CF341" s="21"/>
      <c r="CG341" s="21"/>
      <c r="CH341" s="30"/>
      <c r="CI341" s="30"/>
      <c r="CJ341" s="30"/>
      <c r="CK341" s="30"/>
      <c r="CL341" s="30"/>
      <c r="CM341" s="30"/>
      <c r="CN341" s="30"/>
      <c r="CO341" s="30"/>
    </row>
    <row r="342" spans="1:93" s="9" customFormat="1" x14ac:dyDescent="0.25">
      <c r="A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  <c r="CA342" s="21"/>
      <c r="CB342" s="21"/>
      <c r="CC342" s="21"/>
      <c r="CD342" s="21"/>
      <c r="CE342" s="21"/>
      <c r="CF342" s="21"/>
      <c r="CG342" s="21"/>
      <c r="CH342" s="30"/>
      <c r="CI342" s="30"/>
      <c r="CJ342" s="30"/>
      <c r="CK342" s="30"/>
      <c r="CL342" s="30"/>
      <c r="CM342" s="30"/>
      <c r="CN342" s="30"/>
      <c r="CO342" s="30"/>
    </row>
    <row r="343" spans="1:93" s="9" customFormat="1" x14ac:dyDescent="0.25">
      <c r="A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  <c r="CA343" s="21"/>
      <c r="CB343" s="21"/>
      <c r="CC343" s="21"/>
      <c r="CD343" s="21"/>
      <c r="CE343" s="21"/>
      <c r="CF343" s="21"/>
      <c r="CG343" s="21"/>
      <c r="CH343" s="30"/>
      <c r="CI343" s="30"/>
      <c r="CJ343" s="30"/>
      <c r="CK343" s="30"/>
      <c r="CL343" s="30"/>
      <c r="CM343" s="30"/>
      <c r="CN343" s="30"/>
      <c r="CO343" s="30"/>
    </row>
    <row r="344" spans="1:93" s="9" customFormat="1" x14ac:dyDescent="0.25">
      <c r="A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  <c r="CA344" s="21"/>
      <c r="CB344" s="21"/>
      <c r="CC344" s="21"/>
      <c r="CD344" s="21"/>
      <c r="CE344" s="21"/>
      <c r="CF344" s="21"/>
      <c r="CG344" s="21"/>
      <c r="CH344" s="30"/>
      <c r="CI344" s="30"/>
      <c r="CJ344" s="30"/>
      <c r="CK344" s="30"/>
      <c r="CL344" s="30"/>
      <c r="CM344" s="30"/>
      <c r="CN344" s="30"/>
      <c r="CO344" s="30"/>
    </row>
    <row r="345" spans="1:93" s="9" customFormat="1" x14ac:dyDescent="0.25">
      <c r="A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  <c r="BW345" s="21"/>
      <c r="BX345" s="21"/>
      <c r="BY345" s="21"/>
      <c r="BZ345" s="21"/>
      <c r="CA345" s="21"/>
      <c r="CB345" s="21"/>
      <c r="CC345" s="21"/>
      <c r="CD345" s="21"/>
      <c r="CE345" s="21"/>
      <c r="CF345" s="21"/>
      <c r="CG345" s="21"/>
      <c r="CH345" s="30"/>
      <c r="CI345" s="30"/>
      <c r="CJ345" s="30"/>
      <c r="CK345" s="30"/>
      <c r="CL345" s="30"/>
      <c r="CM345" s="30"/>
      <c r="CN345" s="30"/>
      <c r="CO345" s="30"/>
    </row>
    <row r="346" spans="1:93" s="9" customFormat="1" x14ac:dyDescent="0.25">
      <c r="A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  <c r="CA346" s="21"/>
      <c r="CB346" s="21"/>
      <c r="CC346" s="21"/>
      <c r="CD346" s="21"/>
      <c r="CE346" s="21"/>
      <c r="CF346" s="21"/>
      <c r="CG346" s="21"/>
      <c r="CH346" s="30"/>
      <c r="CI346" s="30"/>
      <c r="CJ346" s="30"/>
      <c r="CK346" s="30"/>
      <c r="CL346" s="30"/>
      <c r="CM346" s="30"/>
      <c r="CN346" s="30"/>
      <c r="CO346" s="30"/>
    </row>
    <row r="347" spans="1:93" s="9" customFormat="1" x14ac:dyDescent="0.25">
      <c r="A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  <c r="BW347" s="21"/>
      <c r="BX347" s="21"/>
      <c r="BY347" s="21"/>
      <c r="BZ347" s="21"/>
      <c r="CA347" s="21"/>
      <c r="CB347" s="21"/>
      <c r="CC347" s="21"/>
      <c r="CD347" s="21"/>
      <c r="CE347" s="21"/>
      <c r="CF347" s="21"/>
      <c r="CG347" s="21"/>
      <c r="CH347" s="30"/>
      <c r="CI347" s="30"/>
      <c r="CJ347" s="30"/>
      <c r="CK347" s="30"/>
      <c r="CL347" s="30"/>
      <c r="CM347" s="30"/>
      <c r="CN347" s="30"/>
      <c r="CO347" s="30"/>
    </row>
    <row r="348" spans="1:93" s="9" customFormat="1" x14ac:dyDescent="0.25">
      <c r="A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  <c r="CA348" s="21"/>
      <c r="CB348" s="21"/>
      <c r="CC348" s="21"/>
      <c r="CD348" s="21"/>
      <c r="CE348" s="21"/>
      <c r="CF348" s="21"/>
      <c r="CG348" s="21"/>
      <c r="CH348" s="30"/>
      <c r="CI348" s="30"/>
      <c r="CJ348" s="30"/>
      <c r="CK348" s="30"/>
      <c r="CL348" s="30"/>
      <c r="CM348" s="30"/>
      <c r="CN348" s="30"/>
      <c r="CO348" s="30"/>
    </row>
    <row r="349" spans="1:93" s="9" customFormat="1" x14ac:dyDescent="0.25">
      <c r="A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  <c r="CA349" s="21"/>
      <c r="CB349" s="21"/>
      <c r="CC349" s="21"/>
      <c r="CD349" s="21"/>
      <c r="CE349" s="21"/>
      <c r="CF349" s="21"/>
      <c r="CG349" s="21"/>
      <c r="CH349" s="30"/>
      <c r="CI349" s="30"/>
      <c r="CJ349" s="30"/>
      <c r="CK349" s="30"/>
      <c r="CL349" s="30"/>
      <c r="CM349" s="30"/>
      <c r="CN349" s="30"/>
      <c r="CO349" s="30"/>
    </row>
    <row r="350" spans="1:93" s="9" customFormat="1" x14ac:dyDescent="0.25">
      <c r="A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  <c r="CA350" s="21"/>
      <c r="CB350" s="21"/>
      <c r="CC350" s="21"/>
      <c r="CD350" s="21"/>
      <c r="CE350" s="21"/>
      <c r="CF350" s="21"/>
      <c r="CG350" s="21"/>
      <c r="CH350" s="30"/>
      <c r="CI350" s="30"/>
      <c r="CJ350" s="30"/>
      <c r="CK350" s="30"/>
      <c r="CL350" s="30"/>
      <c r="CM350" s="30"/>
      <c r="CN350" s="30"/>
      <c r="CO350" s="30"/>
    </row>
    <row r="351" spans="1:93" s="9" customFormat="1" x14ac:dyDescent="0.25">
      <c r="A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  <c r="BW351" s="21"/>
      <c r="BX351" s="21"/>
      <c r="BY351" s="21"/>
      <c r="BZ351" s="21"/>
      <c r="CA351" s="21"/>
      <c r="CB351" s="21"/>
      <c r="CC351" s="21"/>
      <c r="CD351" s="21"/>
      <c r="CE351" s="21"/>
      <c r="CF351" s="21"/>
      <c r="CG351" s="21"/>
      <c r="CH351" s="30"/>
      <c r="CI351" s="30"/>
      <c r="CJ351" s="30"/>
      <c r="CK351" s="30"/>
      <c r="CL351" s="30"/>
      <c r="CM351" s="30"/>
      <c r="CN351" s="30"/>
      <c r="CO351" s="30"/>
    </row>
    <row r="352" spans="1:93" s="9" customFormat="1" x14ac:dyDescent="0.25">
      <c r="A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  <c r="BW352" s="21"/>
      <c r="BX352" s="21"/>
      <c r="BY352" s="21"/>
      <c r="BZ352" s="21"/>
      <c r="CA352" s="21"/>
      <c r="CB352" s="21"/>
      <c r="CC352" s="21"/>
      <c r="CD352" s="21"/>
      <c r="CE352" s="21"/>
      <c r="CF352" s="21"/>
      <c r="CG352" s="21"/>
      <c r="CH352" s="30"/>
      <c r="CI352" s="30"/>
      <c r="CJ352" s="30"/>
      <c r="CK352" s="30"/>
      <c r="CL352" s="30"/>
      <c r="CM352" s="30"/>
      <c r="CN352" s="30"/>
      <c r="CO352" s="30"/>
    </row>
    <row r="353" spans="1:93" s="9" customFormat="1" x14ac:dyDescent="0.25">
      <c r="A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1"/>
      <c r="BV353" s="21"/>
      <c r="BW353" s="21"/>
      <c r="BX353" s="21"/>
      <c r="BY353" s="21"/>
      <c r="BZ353" s="21"/>
      <c r="CA353" s="21"/>
      <c r="CB353" s="21"/>
      <c r="CC353" s="21"/>
      <c r="CD353" s="21"/>
      <c r="CE353" s="21"/>
      <c r="CF353" s="21"/>
      <c r="CG353" s="21"/>
      <c r="CH353" s="30"/>
      <c r="CI353" s="30"/>
      <c r="CJ353" s="30"/>
      <c r="CK353" s="30"/>
      <c r="CL353" s="30"/>
      <c r="CM353" s="30"/>
      <c r="CN353" s="30"/>
      <c r="CO353" s="30"/>
    </row>
    <row r="354" spans="1:93" s="9" customFormat="1" x14ac:dyDescent="0.25">
      <c r="A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  <c r="CA354" s="21"/>
      <c r="CB354" s="21"/>
      <c r="CC354" s="21"/>
      <c r="CD354" s="21"/>
      <c r="CE354" s="21"/>
      <c r="CF354" s="21"/>
      <c r="CG354" s="21"/>
      <c r="CH354" s="30"/>
      <c r="CI354" s="30"/>
      <c r="CJ354" s="30"/>
      <c r="CK354" s="30"/>
      <c r="CL354" s="30"/>
      <c r="CM354" s="30"/>
      <c r="CN354" s="30"/>
      <c r="CO354" s="30"/>
    </row>
    <row r="355" spans="1:93" s="9" customFormat="1" x14ac:dyDescent="0.25">
      <c r="A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r="BZ355" s="21"/>
      <c r="CA355" s="21"/>
      <c r="CB355" s="21"/>
      <c r="CC355" s="21"/>
      <c r="CD355" s="21"/>
      <c r="CE355" s="21"/>
      <c r="CF355" s="21"/>
      <c r="CG355" s="21"/>
      <c r="CH355" s="30"/>
      <c r="CI355" s="30"/>
      <c r="CJ355" s="30"/>
      <c r="CK355" s="30"/>
      <c r="CL355" s="30"/>
      <c r="CM355" s="30"/>
      <c r="CN355" s="30"/>
      <c r="CO355" s="30"/>
    </row>
    <row r="356" spans="1:93" s="9" customFormat="1" x14ac:dyDescent="0.25">
      <c r="A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  <c r="CA356" s="21"/>
      <c r="CB356" s="21"/>
      <c r="CC356" s="21"/>
      <c r="CD356" s="21"/>
      <c r="CE356" s="21"/>
      <c r="CF356" s="21"/>
      <c r="CG356" s="21"/>
      <c r="CH356" s="30"/>
      <c r="CI356" s="30"/>
      <c r="CJ356" s="30"/>
      <c r="CK356" s="30"/>
      <c r="CL356" s="30"/>
      <c r="CM356" s="30"/>
      <c r="CN356" s="30"/>
      <c r="CO356" s="30"/>
    </row>
    <row r="357" spans="1:93" s="9" customFormat="1" x14ac:dyDescent="0.25">
      <c r="A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  <c r="BW357" s="21"/>
      <c r="BX357" s="21"/>
      <c r="BY357" s="21"/>
      <c r="BZ357" s="21"/>
      <c r="CA357" s="21"/>
      <c r="CB357" s="21"/>
      <c r="CC357" s="21"/>
      <c r="CD357" s="21"/>
      <c r="CE357" s="21"/>
      <c r="CF357" s="21"/>
      <c r="CG357" s="21"/>
      <c r="CH357" s="30"/>
      <c r="CI357" s="30"/>
      <c r="CJ357" s="30"/>
      <c r="CK357" s="30"/>
      <c r="CL357" s="30"/>
      <c r="CM357" s="30"/>
      <c r="CN357" s="30"/>
      <c r="CO357" s="30"/>
    </row>
    <row r="358" spans="1:93" s="9" customFormat="1" x14ac:dyDescent="0.25">
      <c r="A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  <c r="CA358" s="21"/>
      <c r="CB358" s="21"/>
      <c r="CC358" s="21"/>
      <c r="CD358" s="21"/>
      <c r="CE358" s="21"/>
      <c r="CF358" s="21"/>
      <c r="CG358" s="21"/>
      <c r="CH358" s="30"/>
      <c r="CI358" s="30"/>
      <c r="CJ358" s="30"/>
      <c r="CK358" s="30"/>
      <c r="CL358" s="30"/>
      <c r="CM358" s="30"/>
      <c r="CN358" s="30"/>
      <c r="CO358" s="30"/>
    </row>
    <row r="359" spans="1:93" s="9" customFormat="1" x14ac:dyDescent="0.25">
      <c r="A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  <c r="CA359" s="21"/>
      <c r="CB359" s="21"/>
      <c r="CC359" s="21"/>
      <c r="CD359" s="21"/>
      <c r="CE359" s="21"/>
      <c r="CF359" s="21"/>
      <c r="CG359" s="21"/>
      <c r="CH359" s="30"/>
      <c r="CI359" s="30"/>
      <c r="CJ359" s="30"/>
      <c r="CK359" s="30"/>
      <c r="CL359" s="30"/>
      <c r="CM359" s="30"/>
      <c r="CN359" s="30"/>
      <c r="CO359" s="30"/>
    </row>
    <row r="360" spans="1:93" s="9" customFormat="1" x14ac:dyDescent="0.25">
      <c r="A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  <c r="BU360" s="21"/>
      <c r="BV360" s="21"/>
      <c r="BW360" s="21"/>
      <c r="BX360" s="21"/>
      <c r="BY360" s="21"/>
      <c r="BZ360" s="21"/>
      <c r="CA360" s="21"/>
      <c r="CB360" s="21"/>
      <c r="CC360" s="21"/>
      <c r="CD360" s="21"/>
      <c r="CE360" s="21"/>
      <c r="CF360" s="21"/>
      <c r="CG360" s="21"/>
      <c r="CH360" s="30"/>
      <c r="CI360" s="30"/>
      <c r="CJ360" s="30"/>
      <c r="CK360" s="30"/>
      <c r="CL360" s="30"/>
      <c r="CM360" s="30"/>
      <c r="CN360" s="30"/>
      <c r="CO360" s="30"/>
    </row>
    <row r="361" spans="1:93" s="9" customFormat="1" x14ac:dyDescent="0.25">
      <c r="A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  <c r="BU361" s="21"/>
      <c r="BV361" s="21"/>
      <c r="BW361" s="21"/>
      <c r="BX361" s="21"/>
      <c r="BY361" s="21"/>
      <c r="BZ361" s="21"/>
      <c r="CA361" s="21"/>
      <c r="CB361" s="21"/>
      <c r="CC361" s="21"/>
      <c r="CD361" s="21"/>
      <c r="CE361" s="21"/>
      <c r="CF361" s="21"/>
      <c r="CG361" s="21"/>
      <c r="CH361" s="30"/>
      <c r="CI361" s="30"/>
      <c r="CJ361" s="30"/>
      <c r="CK361" s="30"/>
      <c r="CL361" s="30"/>
      <c r="CM361" s="30"/>
      <c r="CN361" s="30"/>
      <c r="CO361" s="30"/>
    </row>
    <row r="362" spans="1:93" s="9" customFormat="1" x14ac:dyDescent="0.25">
      <c r="A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  <c r="BU362" s="21"/>
      <c r="BV362" s="21"/>
      <c r="BW362" s="21"/>
      <c r="BX362" s="21"/>
      <c r="BY362" s="21"/>
      <c r="BZ362" s="21"/>
      <c r="CA362" s="21"/>
      <c r="CB362" s="21"/>
      <c r="CC362" s="21"/>
      <c r="CD362" s="21"/>
      <c r="CE362" s="21"/>
      <c r="CF362" s="21"/>
      <c r="CG362" s="21"/>
      <c r="CH362" s="30"/>
      <c r="CI362" s="30"/>
      <c r="CJ362" s="30"/>
      <c r="CK362" s="30"/>
      <c r="CL362" s="30"/>
      <c r="CM362" s="30"/>
      <c r="CN362" s="30"/>
      <c r="CO362" s="30"/>
    </row>
    <row r="363" spans="1:93" s="9" customFormat="1" x14ac:dyDescent="0.25">
      <c r="A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  <c r="BU363" s="21"/>
      <c r="BV363" s="21"/>
      <c r="BW363" s="21"/>
      <c r="BX363" s="21"/>
      <c r="BY363" s="21"/>
      <c r="BZ363" s="21"/>
      <c r="CA363" s="21"/>
      <c r="CB363" s="21"/>
      <c r="CC363" s="21"/>
      <c r="CD363" s="21"/>
      <c r="CE363" s="21"/>
      <c r="CF363" s="21"/>
      <c r="CG363" s="21"/>
      <c r="CH363" s="30"/>
      <c r="CI363" s="30"/>
      <c r="CJ363" s="30"/>
      <c r="CK363" s="30"/>
      <c r="CL363" s="30"/>
      <c r="CM363" s="30"/>
      <c r="CN363" s="30"/>
      <c r="CO363" s="30"/>
    </row>
    <row r="364" spans="1:93" s="9" customFormat="1" x14ac:dyDescent="0.25">
      <c r="A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  <c r="BW364" s="21"/>
      <c r="BX364" s="21"/>
      <c r="BY364" s="21"/>
      <c r="BZ364" s="21"/>
      <c r="CA364" s="21"/>
      <c r="CB364" s="21"/>
      <c r="CC364" s="21"/>
      <c r="CD364" s="21"/>
      <c r="CE364" s="21"/>
      <c r="CF364" s="21"/>
      <c r="CG364" s="21"/>
      <c r="CH364" s="30"/>
      <c r="CI364" s="30"/>
      <c r="CJ364" s="30"/>
      <c r="CK364" s="30"/>
      <c r="CL364" s="30"/>
      <c r="CM364" s="30"/>
      <c r="CN364" s="30"/>
      <c r="CO364" s="30"/>
    </row>
    <row r="365" spans="1:93" s="9" customFormat="1" x14ac:dyDescent="0.25">
      <c r="A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1"/>
      <c r="BV365" s="21"/>
      <c r="BW365" s="21"/>
      <c r="BX365" s="21"/>
      <c r="BY365" s="21"/>
      <c r="BZ365" s="21"/>
      <c r="CA365" s="21"/>
      <c r="CB365" s="21"/>
      <c r="CC365" s="21"/>
      <c r="CD365" s="21"/>
      <c r="CE365" s="21"/>
      <c r="CF365" s="21"/>
      <c r="CG365" s="21"/>
      <c r="CH365" s="30"/>
      <c r="CI365" s="30"/>
      <c r="CJ365" s="30"/>
      <c r="CK365" s="30"/>
      <c r="CL365" s="30"/>
      <c r="CM365" s="30"/>
      <c r="CN365" s="30"/>
      <c r="CO365" s="30"/>
    </row>
    <row r="366" spans="1:93" s="9" customFormat="1" x14ac:dyDescent="0.25">
      <c r="A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  <c r="BW366" s="21"/>
      <c r="BX366" s="21"/>
      <c r="BY366" s="21"/>
      <c r="BZ366" s="21"/>
      <c r="CA366" s="21"/>
      <c r="CB366" s="21"/>
      <c r="CC366" s="21"/>
      <c r="CD366" s="21"/>
      <c r="CE366" s="21"/>
      <c r="CF366" s="21"/>
      <c r="CG366" s="21"/>
      <c r="CH366" s="30"/>
      <c r="CI366" s="30"/>
      <c r="CJ366" s="30"/>
      <c r="CK366" s="30"/>
      <c r="CL366" s="30"/>
      <c r="CM366" s="30"/>
      <c r="CN366" s="30"/>
      <c r="CO366" s="30"/>
    </row>
    <row r="367" spans="1:93" s="9" customFormat="1" x14ac:dyDescent="0.25">
      <c r="A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1"/>
      <c r="BV367" s="21"/>
      <c r="BW367" s="21"/>
      <c r="BX367" s="21"/>
      <c r="BY367" s="21"/>
      <c r="BZ367" s="21"/>
      <c r="CA367" s="21"/>
      <c r="CB367" s="21"/>
      <c r="CC367" s="21"/>
      <c r="CD367" s="21"/>
      <c r="CE367" s="21"/>
      <c r="CF367" s="21"/>
      <c r="CG367" s="21"/>
      <c r="CH367" s="30"/>
      <c r="CI367" s="30"/>
      <c r="CJ367" s="30"/>
      <c r="CK367" s="30"/>
      <c r="CL367" s="30"/>
      <c r="CM367" s="30"/>
      <c r="CN367" s="30"/>
      <c r="CO367" s="30"/>
    </row>
    <row r="368" spans="1:93" s="9" customFormat="1" x14ac:dyDescent="0.25">
      <c r="A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  <c r="BW368" s="21"/>
      <c r="BX368" s="21"/>
      <c r="BY368" s="21"/>
      <c r="BZ368" s="21"/>
      <c r="CA368" s="21"/>
      <c r="CB368" s="21"/>
      <c r="CC368" s="21"/>
      <c r="CD368" s="21"/>
      <c r="CE368" s="21"/>
      <c r="CF368" s="21"/>
      <c r="CG368" s="21"/>
      <c r="CH368" s="30"/>
      <c r="CI368" s="30"/>
      <c r="CJ368" s="30"/>
      <c r="CK368" s="30"/>
      <c r="CL368" s="30"/>
      <c r="CM368" s="30"/>
      <c r="CN368" s="30"/>
      <c r="CO368" s="30"/>
    </row>
    <row r="369" spans="1:93" s="9" customFormat="1" x14ac:dyDescent="0.25">
      <c r="A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  <c r="BU369" s="21"/>
      <c r="BV369" s="21"/>
      <c r="BW369" s="21"/>
      <c r="BX369" s="21"/>
      <c r="BY369" s="21"/>
      <c r="BZ369" s="21"/>
      <c r="CA369" s="21"/>
      <c r="CB369" s="21"/>
      <c r="CC369" s="21"/>
      <c r="CD369" s="21"/>
      <c r="CE369" s="21"/>
      <c r="CF369" s="21"/>
      <c r="CG369" s="21"/>
      <c r="CH369" s="30"/>
      <c r="CI369" s="30"/>
      <c r="CJ369" s="30"/>
      <c r="CK369" s="30"/>
      <c r="CL369" s="30"/>
      <c r="CM369" s="30"/>
      <c r="CN369" s="30"/>
      <c r="CO369" s="30"/>
    </row>
    <row r="370" spans="1:93" s="9" customFormat="1" x14ac:dyDescent="0.25">
      <c r="A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  <c r="BW370" s="21"/>
      <c r="BX370" s="21"/>
      <c r="BY370" s="21"/>
      <c r="BZ370" s="21"/>
      <c r="CA370" s="21"/>
      <c r="CB370" s="21"/>
      <c r="CC370" s="21"/>
      <c r="CD370" s="21"/>
      <c r="CE370" s="21"/>
      <c r="CF370" s="21"/>
      <c r="CG370" s="21"/>
      <c r="CH370" s="30"/>
      <c r="CI370" s="30"/>
      <c r="CJ370" s="30"/>
      <c r="CK370" s="30"/>
      <c r="CL370" s="30"/>
      <c r="CM370" s="30"/>
      <c r="CN370" s="30"/>
      <c r="CO370" s="30"/>
    </row>
    <row r="371" spans="1:93" s="9" customFormat="1" x14ac:dyDescent="0.25">
      <c r="A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  <c r="CA371" s="21"/>
      <c r="CB371" s="21"/>
      <c r="CC371" s="21"/>
      <c r="CD371" s="21"/>
      <c r="CE371" s="21"/>
      <c r="CF371" s="21"/>
      <c r="CG371" s="21"/>
      <c r="CH371" s="30"/>
      <c r="CI371" s="30"/>
      <c r="CJ371" s="30"/>
      <c r="CK371" s="30"/>
      <c r="CL371" s="30"/>
      <c r="CM371" s="30"/>
      <c r="CN371" s="30"/>
      <c r="CO371" s="30"/>
    </row>
    <row r="372" spans="1:93" s="9" customFormat="1" x14ac:dyDescent="0.25">
      <c r="A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  <c r="BW372" s="21"/>
      <c r="BX372" s="21"/>
      <c r="BY372" s="21"/>
      <c r="BZ372" s="21"/>
      <c r="CA372" s="21"/>
      <c r="CB372" s="21"/>
      <c r="CC372" s="21"/>
      <c r="CD372" s="21"/>
      <c r="CE372" s="21"/>
      <c r="CF372" s="21"/>
      <c r="CG372" s="21"/>
      <c r="CH372" s="30"/>
      <c r="CI372" s="30"/>
      <c r="CJ372" s="30"/>
      <c r="CK372" s="30"/>
      <c r="CL372" s="30"/>
      <c r="CM372" s="30"/>
      <c r="CN372" s="30"/>
      <c r="CO372" s="30"/>
    </row>
    <row r="373" spans="1:93" s="9" customFormat="1" x14ac:dyDescent="0.25">
      <c r="A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  <c r="BU373" s="21"/>
      <c r="BV373" s="21"/>
      <c r="BW373" s="21"/>
      <c r="BX373" s="21"/>
      <c r="BY373" s="21"/>
      <c r="BZ373" s="21"/>
      <c r="CA373" s="21"/>
      <c r="CB373" s="21"/>
      <c r="CC373" s="21"/>
      <c r="CD373" s="21"/>
      <c r="CE373" s="21"/>
      <c r="CF373" s="21"/>
      <c r="CG373" s="21"/>
      <c r="CH373" s="30"/>
      <c r="CI373" s="30"/>
      <c r="CJ373" s="30"/>
      <c r="CK373" s="30"/>
      <c r="CL373" s="30"/>
      <c r="CM373" s="30"/>
      <c r="CN373" s="30"/>
      <c r="CO373" s="30"/>
    </row>
  </sheetData>
  <sheetProtection algorithmName="SHA-512" hashValue="o7pCMTbyPwvSsEh0nOjv+usI6iSjsa2YZgaL212vWLrFHuL82Y5DBlGoa745g6cPSHuCowxtfnmpGzXI50u4rw==" saltValue="O7MpvWyifL/FZ6lEF58nQA==" spinCount="100000" sheet="1" sort="0" autoFilter="0"/>
  <autoFilter ref="B3:S7" xr:uid="{C49D29C0-BE1D-4859-95A6-69CBDA02B979}"/>
  <mergeCells count="2">
    <mergeCell ref="G2:H2"/>
    <mergeCell ref="M2:S2"/>
  </mergeCells>
  <pageMargins left="0.7" right="0.7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9433-74B7-493D-8EC9-B76B29B4A8AC}">
  <dimension ref="A1:L59"/>
  <sheetViews>
    <sheetView workbookViewId="0">
      <selection activeCell="D9" sqref="D9"/>
    </sheetView>
  </sheetViews>
  <sheetFormatPr defaultColWidth="11.42578125" defaultRowHeight="15" x14ac:dyDescent="0.25"/>
  <cols>
    <col min="2" max="2" width="29.42578125" bestFit="1" customWidth="1"/>
    <col min="4" max="4" width="41.140625" bestFit="1" customWidth="1"/>
    <col min="5" max="5" width="16.7109375" customWidth="1"/>
    <col min="7" max="7" width="15.85546875" bestFit="1" customWidth="1"/>
    <col min="8" max="8" width="18.42578125" customWidth="1"/>
    <col min="9" max="9" width="11.85546875" bestFit="1" customWidth="1"/>
    <col min="10" max="10" width="11.85546875" customWidth="1"/>
  </cols>
  <sheetData>
    <row r="1" spans="1:12" ht="34.5" thickBot="1" x14ac:dyDescent="0.3">
      <c r="A1" s="337" t="s">
        <v>278</v>
      </c>
      <c r="B1" s="337" t="s">
        <v>1</v>
      </c>
      <c r="C1" s="337" t="s">
        <v>279</v>
      </c>
      <c r="D1" s="337" t="s">
        <v>258</v>
      </c>
      <c r="E1" s="337" t="s">
        <v>16</v>
      </c>
      <c r="F1" s="337" t="s">
        <v>5</v>
      </c>
      <c r="G1" s="337" t="s">
        <v>263</v>
      </c>
      <c r="H1" s="337" t="s">
        <v>11</v>
      </c>
      <c r="I1" s="337" t="s">
        <v>280</v>
      </c>
      <c r="J1" s="337" t="s">
        <v>211</v>
      </c>
      <c r="K1" s="337" t="s">
        <v>281</v>
      </c>
      <c r="L1" s="337" t="s">
        <v>282</v>
      </c>
    </row>
    <row r="2" spans="1:12" x14ac:dyDescent="0.25">
      <c r="A2" s="338">
        <f>_xlfn.XLOOKUP($C2,'New Business'!D:D,'New Business'!B:B)</f>
        <v>0</v>
      </c>
      <c r="B2" s="338" t="str">
        <f>_xlfn.XLOOKUP($C2,'New Business'!D:D,'New Business'!C:C)</f>
        <v>Standard</v>
      </c>
      <c r="C2" s="338" t="str">
        <f>'New Business'!D4</f>
        <v>D175</v>
      </c>
      <c r="D2" s="339" t="str">
        <f>_xlfn.XLOOKUP($C2,'New Business'!D:D,'New Business'!E:E)</f>
        <v>2 year discount</v>
      </c>
      <c r="E2" s="339">
        <f>_xlfn.XLOOKUP($C2,'New Business'!D:D,'New Business'!R:R)</f>
        <v>0.8</v>
      </c>
      <c r="F2" s="340">
        <f>_xlfn.XLOOKUP($C2,'New Business'!D:D,'New Business'!G:G)</f>
        <v>4.6899999999999997E-2</v>
      </c>
      <c r="G2" s="340" t="str">
        <f>_xlfn.XLOOKUP($C2,'New Business'!$D:$D,'New Business'!S:S)</f>
        <v>2%, 2%</v>
      </c>
      <c r="H2" s="341">
        <f>_xlfn.XLOOKUP($C2,'New Business'!$D:$D,'New Business'!M:M)</f>
        <v>499</v>
      </c>
      <c r="I2" s="342" t="str" cm="1">
        <f t="array" ref="I2">_xlfn.XLOOKUP($C2, 'New Business'!$D:$D, 'New Business'!P:P &amp; "-" &amp; 'New Business'!Q:Q)</f>
        <v>£50k-£500k</v>
      </c>
      <c r="J2" s="339">
        <f>_xlfn.XLOOKUP($C2,'New Business'!$D:$D,'New Business'!T:T)</f>
        <v>0.25</v>
      </c>
      <c r="K2" s="339" t="str">
        <f>_xlfn.XLOOKUP($C2,'New Business'!$D:$D,'New Business'!N:N)</f>
        <v>Y</v>
      </c>
      <c r="L2" s="339" t="str">
        <f>_xlfn.XLOOKUP($C2,'New Business'!$D:$D,'New Business'!O:O)</f>
        <v>Y</v>
      </c>
    </row>
    <row r="3" spans="1:12" x14ac:dyDescent="0.25">
      <c r="A3" s="338" t="str">
        <f>_xlfn.XLOOKUP($C3,'New Business'!D:D,'New Business'!B:B)</f>
        <v>Residential</v>
      </c>
      <c r="B3" s="338">
        <f>_xlfn.XLOOKUP($C3,'New Business'!D:D,'New Business'!C:C)</f>
        <v>0</v>
      </c>
      <c r="C3" s="338" t="str">
        <f>'New Business'!D5</f>
        <v>F573</v>
      </c>
      <c r="D3" s="339" t="str">
        <f>_xlfn.XLOOKUP($C3,'New Business'!D:D,'New Business'!E:E)</f>
        <v>2 year fixed</v>
      </c>
      <c r="E3" s="339">
        <f>_xlfn.XLOOKUP($C3,'New Business'!D:D,'New Business'!R:R)</f>
        <v>0.8</v>
      </c>
      <c r="F3" s="340">
        <f>_xlfn.XLOOKUP($C3,'New Business'!D:D,'New Business'!G:G)</f>
        <v>5.3400000000000003E-2</v>
      </c>
      <c r="G3" s="340" t="str">
        <f>_xlfn.XLOOKUP($C3,'New Business'!$D:$D,'New Business'!S:S)</f>
        <v>2%, 2%</v>
      </c>
      <c r="H3" s="341">
        <f>_xlfn.XLOOKUP($C3,'New Business'!$D:$D,'New Business'!M:M)</f>
        <v>999</v>
      </c>
      <c r="I3" s="342" t="str" cm="1">
        <f t="array" ref="I3">_xlfn.XLOOKUP($C3, 'New Business'!$D:$D, 'New Business'!P:P &amp; "-" &amp; 'New Business'!Q:Q)</f>
        <v>£50k-£500k</v>
      </c>
      <c r="J3" s="339">
        <f>_xlfn.XLOOKUP($C3,'New Business'!$D:$D,'New Business'!T:T)</f>
        <v>0.1</v>
      </c>
      <c r="K3" s="339" t="str">
        <f>_xlfn.XLOOKUP($C3,'New Business'!$D:$D,'New Business'!N:N)</f>
        <v>Y</v>
      </c>
      <c r="L3" s="339" t="str">
        <f>_xlfn.XLOOKUP($C3,'New Business'!$D:$D,'New Business'!O:O)</f>
        <v>Y</v>
      </c>
    </row>
    <row r="4" spans="1:12" x14ac:dyDescent="0.25">
      <c r="A4" s="338">
        <f>_xlfn.XLOOKUP($C4,'New Business'!D:D,'New Business'!B:B)</f>
        <v>0</v>
      </c>
      <c r="B4" s="338">
        <f>_xlfn.XLOOKUP($C4,'New Business'!D:D,'New Business'!C:C)</f>
        <v>0</v>
      </c>
      <c r="C4" s="338" t="str">
        <f>'New Business'!D6</f>
        <v>F574</v>
      </c>
      <c r="D4" s="339" t="str">
        <f>_xlfn.XLOOKUP($C4,'New Business'!D:D,'New Business'!E:E)</f>
        <v>5 year fixed</v>
      </c>
      <c r="E4" s="339">
        <f>_xlfn.XLOOKUP($C4,'New Business'!D:D,'New Business'!R:R)</f>
        <v>0.8</v>
      </c>
      <c r="F4" s="340">
        <f>_xlfn.XLOOKUP($C4,'New Business'!D:D,'New Business'!G:G)</f>
        <v>5.3499999999999999E-2</v>
      </c>
      <c r="G4" s="340" t="str">
        <f>_xlfn.XLOOKUP($C4,'New Business'!$D:$D,'New Business'!S:S)</f>
        <v>5%, 4%, 3%, 2%, 2%</v>
      </c>
      <c r="H4" s="341">
        <f>_xlfn.XLOOKUP($C4,'New Business'!$D:$D,'New Business'!M:M)</f>
        <v>999</v>
      </c>
      <c r="I4" s="342" t="str" cm="1">
        <f t="array" ref="I4">_xlfn.XLOOKUP($C4, 'New Business'!$D:$D, 'New Business'!P:P &amp; "-" &amp; 'New Business'!Q:Q)</f>
        <v>£50k-£500k</v>
      </c>
      <c r="J4" s="339">
        <f>_xlfn.XLOOKUP($C4,'New Business'!$D:$D,'New Business'!T:T)</f>
        <v>0.1</v>
      </c>
      <c r="K4" s="339" t="str">
        <f>_xlfn.XLOOKUP($C4,'New Business'!$D:$D,'New Business'!N:N)</f>
        <v>Y</v>
      </c>
      <c r="L4" s="339" t="str">
        <f>_xlfn.XLOOKUP($C4,'New Business'!$D:$D,'New Business'!O:O)</f>
        <v>Y</v>
      </c>
    </row>
    <row r="5" spans="1:12" x14ac:dyDescent="0.25">
      <c r="A5" s="338">
        <f>_xlfn.XLOOKUP($C5,'New Business'!D:D,'New Business'!B:B)</f>
        <v>0</v>
      </c>
      <c r="B5" s="338">
        <f>_xlfn.XLOOKUP($C5,'New Business'!D:D,'New Business'!C:C)</f>
        <v>0</v>
      </c>
      <c r="C5" s="338" t="str">
        <f>'New Business'!D7</f>
        <v>F575</v>
      </c>
      <c r="D5" s="339" t="str">
        <f>_xlfn.XLOOKUP($C5,'New Business'!D:D,'New Business'!E:E)</f>
        <v>5 year fixed (no fee)</v>
      </c>
      <c r="E5" s="339">
        <f>_xlfn.XLOOKUP($C5,'New Business'!D:D,'New Business'!R:R)</f>
        <v>0.8</v>
      </c>
      <c r="F5" s="340">
        <f>_xlfn.XLOOKUP($C5,'New Business'!D:D,'New Business'!G:G)</f>
        <v>5.45E-2</v>
      </c>
      <c r="G5" s="340" t="str">
        <f>_xlfn.XLOOKUP($C5,'New Business'!$D:$D,'New Business'!S:S)</f>
        <v>5%, 4%, 3%, 2%, 2%</v>
      </c>
      <c r="H5" s="341">
        <f>_xlfn.XLOOKUP($C5,'New Business'!$D:$D,'New Business'!M:M)</f>
        <v>0</v>
      </c>
      <c r="I5" s="342" t="str" cm="1">
        <f t="array" ref="I5">_xlfn.XLOOKUP($C5, 'New Business'!$D:$D, 'New Business'!P:P &amp; "-" &amp; 'New Business'!Q:Q)</f>
        <v>£50k-£500k</v>
      </c>
      <c r="J5" s="339">
        <f>_xlfn.XLOOKUP($C5,'New Business'!$D:$D,'New Business'!T:T)</f>
        <v>0.1</v>
      </c>
      <c r="K5" s="339" t="str">
        <f>_xlfn.XLOOKUP($C5,'New Business'!$D:$D,'New Business'!N:N)</f>
        <v>Y</v>
      </c>
      <c r="L5" s="339" t="str">
        <f>_xlfn.XLOOKUP($C5,'New Business'!$D:$D,'New Business'!O:O)</f>
        <v>Y</v>
      </c>
    </row>
    <row r="6" spans="1:12" x14ac:dyDescent="0.25">
      <c r="A6" s="338">
        <f>_xlfn.XLOOKUP($C6,'New Business'!D:D,'New Business'!B:B)</f>
        <v>0</v>
      </c>
      <c r="B6" s="338">
        <f>_xlfn.XLOOKUP($C6,'New Business'!D:D,'New Business'!C:C)</f>
        <v>0</v>
      </c>
      <c r="C6" s="338" t="str">
        <f>'New Business'!D8</f>
        <v>F577</v>
      </c>
      <c r="D6" s="339" t="str">
        <f>_xlfn.XLOOKUP($C6,'New Business'!D:D,'New Business'!E:E)</f>
        <v>2 year fixed (90)</v>
      </c>
      <c r="E6" s="339">
        <f>_xlfn.XLOOKUP($C6,'New Business'!D:D,'New Business'!R:R)</f>
        <v>0.9</v>
      </c>
      <c r="F6" s="340">
        <f>_xlfn.XLOOKUP($C6,'New Business'!D:D,'New Business'!G:G)</f>
        <v>5.8400000000000001E-2</v>
      </c>
      <c r="G6" s="340" t="str">
        <f>_xlfn.XLOOKUP($C6,'New Business'!$D:$D,'New Business'!S:S)</f>
        <v>2%, 2%</v>
      </c>
      <c r="H6" s="341">
        <f>_xlfn.XLOOKUP($C6,'New Business'!$D:$D,'New Business'!M:M)</f>
        <v>999</v>
      </c>
      <c r="I6" s="342" t="str" cm="1">
        <f t="array" ref="I6">_xlfn.XLOOKUP($C6, 'New Business'!$D:$D, 'New Business'!P:P &amp; "-" &amp; 'New Business'!Q:Q)</f>
        <v>112500-£450k</v>
      </c>
      <c r="J6" s="339">
        <f>_xlfn.XLOOKUP($C6,'New Business'!$D:$D,'New Business'!T:T)</f>
        <v>0.1</v>
      </c>
      <c r="K6" s="339" t="str">
        <f>_xlfn.XLOOKUP($C6,'New Business'!$D:$D,'New Business'!N:N)</f>
        <v>Y</v>
      </c>
      <c r="L6" s="339" t="str">
        <f>_xlfn.XLOOKUP($C6,'New Business'!$D:$D,'New Business'!O:O)</f>
        <v>N</v>
      </c>
    </row>
    <row r="7" spans="1:12" x14ac:dyDescent="0.25">
      <c r="A7" s="338">
        <f>_xlfn.XLOOKUP($C7,'New Business'!D:D,'New Business'!B:B)</f>
        <v>0</v>
      </c>
      <c r="B7" s="338">
        <f>_xlfn.XLOOKUP($C7,'New Business'!D:D,'New Business'!C:C)</f>
        <v>0</v>
      </c>
      <c r="C7" s="338" t="str">
        <f>'New Business'!D9</f>
        <v>F578</v>
      </c>
      <c r="D7" s="339" t="str">
        <f>_xlfn.XLOOKUP($C7,'New Business'!D:D,'New Business'!E:E)</f>
        <v>5 year fixed (90)</v>
      </c>
      <c r="E7" s="339">
        <f>_xlfn.XLOOKUP($C7,'New Business'!D:D,'New Business'!R:R)</f>
        <v>0.9</v>
      </c>
      <c r="F7" s="340">
        <f>_xlfn.XLOOKUP($C7,'New Business'!D:D,'New Business'!G:G)</f>
        <v>5.79E-2</v>
      </c>
      <c r="G7" s="340" t="str">
        <f>_xlfn.XLOOKUP($C7,'New Business'!$D:$D,'New Business'!S:S)</f>
        <v>5%, 4%, 3%, 2%, 2%</v>
      </c>
      <c r="H7" s="341">
        <f>_xlfn.XLOOKUP($C7,'New Business'!$D:$D,'New Business'!M:M)</f>
        <v>0</v>
      </c>
      <c r="I7" s="342" t="str" cm="1">
        <f t="array" ref="I7">_xlfn.XLOOKUP($C7, 'New Business'!$D:$D, 'New Business'!P:P &amp; "-" &amp; 'New Business'!Q:Q)</f>
        <v>112500-£450k</v>
      </c>
      <c r="J7" s="339">
        <f>_xlfn.XLOOKUP($C7,'New Business'!$D:$D,'New Business'!T:T)</f>
        <v>0.1</v>
      </c>
      <c r="K7" s="339" t="str">
        <f>_xlfn.XLOOKUP($C7,'New Business'!$D:$D,'New Business'!N:N)</f>
        <v>Y</v>
      </c>
      <c r="L7" s="339" t="str">
        <f>_xlfn.XLOOKUP($C7,'New Business'!$D:$D,'New Business'!O:O)</f>
        <v>N</v>
      </c>
    </row>
    <row r="8" spans="1:12" x14ac:dyDescent="0.25">
      <c r="A8" s="338">
        <f>_xlfn.XLOOKUP($C8,'New Business'!D:D,'New Business'!B:B)</f>
        <v>0</v>
      </c>
      <c r="B8" s="338">
        <f>_xlfn.XLOOKUP($C8,'New Business'!D:D,'New Business'!C:C)</f>
        <v>0</v>
      </c>
      <c r="C8" s="338" t="str">
        <f>'New Business'!D10</f>
        <v>F579</v>
      </c>
      <c r="D8" s="339" t="str">
        <f>_xlfn.XLOOKUP($C8,'New Business'!D:D,'New Business'!E:E)</f>
        <v>5 year fixed (95)</v>
      </c>
      <c r="E8" s="339">
        <f>_xlfn.XLOOKUP($C8,'New Business'!D:D,'New Business'!R:R)</f>
        <v>0.95</v>
      </c>
      <c r="F8" s="340">
        <f>_xlfn.XLOOKUP($C8,'New Business'!D:D,'New Business'!G:G)</f>
        <v>6.0900000000000003E-2</v>
      </c>
      <c r="G8" s="340" t="str">
        <f>_xlfn.XLOOKUP($C8,'New Business'!$D:$D,'New Business'!S:S)</f>
        <v>5%, 4%, 3%, 2%, 2%</v>
      </c>
      <c r="H8" s="341">
        <f>_xlfn.XLOOKUP($C8,'New Business'!$D:$D,'New Business'!M:M)</f>
        <v>0</v>
      </c>
      <c r="I8" s="342" t="str" cm="1">
        <f t="array" ref="I8">_xlfn.XLOOKUP($C8, 'New Business'!$D:$D, 'New Business'!P:P &amp; "-" &amp; 'New Business'!Q:Q)</f>
        <v>118750-£350k</v>
      </c>
      <c r="J8" s="339">
        <f>_xlfn.XLOOKUP($C8,'New Business'!$D:$D,'New Business'!T:T)</f>
        <v>0.1</v>
      </c>
      <c r="K8" s="339" t="str">
        <f>_xlfn.XLOOKUP($C8,'New Business'!$D:$D,'New Business'!N:N)</f>
        <v>Y</v>
      </c>
      <c r="L8" s="339" t="str">
        <f>_xlfn.XLOOKUP($C8,'New Business'!$D:$D,'New Business'!O:O)</f>
        <v>N</v>
      </c>
    </row>
    <row r="9" spans="1:12" x14ac:dyDescent="0.25">
      <c r="A9" s="338">
        <f>_xlfn.XLOOKUP($C9,'New Business'!D:D,'New Business'!B:B)</f>
        <v>0</v>
      </c>
      <c r="B9" s="338" t="str">
        <f>_xlfn.XLOOKUP($C9,'New Business'!D:D,'New Business'!C:C)</f>
        <v>Large Loan</v>
      </c>
      <c r="C9" s="338" t="str">
        <f>'New Business'!D11</f>
        <v>D176</v>
      </c>
      <c r="D9" s="339" t="str">
        <f>_xlfn.XLOOKUP($C9,'New Business'!D:D,'New Business'!E:E)</f>
        <v>2 year discount (large loan)</v>
      </c>
      <c r="E9" s="339">
        <f>_xlfn.XLOOKUP($C9,'New Business'!D:D,'New Business'!R:R)</f>
        <v>0.8</v>
      </c>
      <c r="F9" s="340">
        <f>_xlfn.XLOOKUP($C9,'New Business'!D:D,'New Business'!G:G)</f>
        <v>4.6899999999999997E-2</v>
      </c>
      <c r="G9" s="340" t="str">
        <f>_xlfn.XLOOKUP($C9,'New Business'!$D:$D,'New Business'!S:S)</f>
        <v>2%, 2%</v>
      </c>
      <c r="H9" s="341">
        <f>_xlfn.XLOOKUP($C9,'New Business'!$D:$D,'New Business'!M:M)</f>
        <v>999</v>
      </c>
      <c r="I9" s="342" t="str" cm="1">
        <f t="array" ref="I9">_xlfn.XLOOKUP($C9, 'New Business'!$D:$D, 'New Business'!P:P &amp; "-" &amp; 'New Business'!Q:Q)</f>
        <v>£500k-£1.8m</v>
      </c>
      <c r="J9" s="339">
        <f>_xlfn.XLOOKUP($C9,'New Business'!$D:$D,'New Business'!T:T)</f>
        <v>0.25</v>
      </c>
      <c r="K9" s="339" t="str">
        <f>_xlfn.XLOOKUP($C9,'New Business'!$D:$D,'New Business'!N:N)</f>
        <v>N</v>
      </c>
      <c r="L9" s="339" t="str">
        <f>_xlfn.XLOOKUP($C9,'New Business'!$D:$D,'New Business'!O:O)</f>
        <v>N</v>
      </c>
    </row>
    <row r="10" spans="1:12" x14ac:dyDescent="0.25">
      <c r="A10" s="338">
        <f>_xlfn.XLOOKUP($C10,'New Business'!D:D,'New Business'!B:B)</f>
        <v>0</v>
      </c>
      <c r="B10" s="338">
        <f>_xlfn.XLOOKUP($C10,'New Business'!D:D,'New Business'!C:C)</f>
        <v>0</v>
      </c>
      <c r="C10" s="338" t="str">
        <f>'New Business'!D12</f>
        <v>F576</v>
      </c>
      <c r="D10" s="339" t="str">
        <f>_xlfn.XLOOKUP($C10,'New Business'!D:D,'New Business'!E:E)</f>
        <v>5 year fixed (large loan)</v>
      </c>
      <c r="E10" s="339">
        <f>_xlfn.XLOOKUP($C10,'New Business'!D:D,'New Business'!R:R)</f>
        <v>0.8</v>
      </c>
      <c r="F10" s="340">
        <f>_xlfn.XLOOKUP($C10,'New Business'!D:D,'New Business'!G:G)</f>
        <v>5.3900000000000003E-2</v>
      </c>
      <c r="G10" s="340" t="str">
        <f>_xlfn.XLOOKUP($C10,'New Business'!$D:$D,'New Business'!S:S)</f>
        <v>5%, 4%, 3%, 2%, 2%</v>
      </c>
      <c r="H10" s="341">
        <f>_xlfn.XLOOKUP($C10,'New Business'!$D:$D,'New Business'!M:M)</f>
        <v>999</v>
      </c>
      <c r="I10" s="342" t="str" cm="1">
        <f t="array" ref="I10">_xlfn.XLOOKUP($C10, 'New Business'!$D:$D, 'New Business'!P:P &amp; "-" &amp; 'New Business'!Q:Q)</f>
        <v>£500k-£750k</v>
      </c>
      <c r="J10" s="339">
        <f>_xlfn.XLOOKUP($C10,'New Business'!$D:$D,'New Business'!T:T)</f>
        <v>0.1</v>
      </c>
      <c r="K10" s="339" t="str">
        <f>_xlfn.XLOOKUP($C10,'New Business'!$D:$D,'New Business'!N:N)</f>
        <v>N</v>
      </c>
      <c r="L10" s="339" t="str">
        <f>_xlfn.XLOOKUP($C10,'New Business'!$D:$D,'New Business'!O:O)</f>
        <v>N</v>
      </c>
    </row>
    <row r="11" spans="1:12" x14ac:dyDescent="0.25">
      <c r="A11" s="338">
        <f>_xlfn.XLOOKUP($C11,'New Business'!D:D,'New Business'!B:B)</f>
        <v>0</v>
      </c>
      <c r="B11" s="338" t="str">
        <f>_xlfn.XLOOKUP($C11,'New Business'!D:D,'New Business'!C:C)</f>
        <v>Complex
Prime</v>
      </c>
      <c r="C11" s="338" t="str">
        <f>'New Business'!D13</f>
        <v>C017</v>
      </c>
      <c r="D11" s="339" t="str">
        <f>_xlfn.XLOOKUP($C11,'New Business'!D:D,'New Business'!E:E)</f>
        <v>2 year fixed complex</v>
      </c>
      <c r="E11" s="339">
        <f>_xlfn.XLOOKUP($C11,'New Business'!D:D,'New Business'!R:R)</f>
        <v>0.8</v>
      </c>
      <c r="F11" s="340">
        <f>_xlfn.XLOOKUP($C11,'New Business'!D:D,'New Business'!G:G)</f>
        <v>5.6899999999999999E-2</v>
      </c>
      <c r="G11" s="340" t="str">
        <f>_xlfn.XLOOKUP($C11,'New Business'!$D:$D,'New Business'!S:S)</f>
        <v>2%, 2%</v>
      </c>
      <c r="H11" s="341">
        <f>_xlfn.XLOOKUP($C11,'New Business'!$D:$D,'New Business'!M:M)</f>
        <v>999</v>
      </c>
      <c r="I11" s="342" t="str" cm="1">
        <f t="array" ref="I11">_xlfn.XLOOKUP($C11, 'New Business'!$D:$D, 'New Business'!P:P &amp; "-" &amp; 'New Business'!Q:Q)</f>
        <v>£100k-£500k</v>
      </c>
      <c r="J11" s="339">
        <f>_xlfn.XLOOKUP($C11,'New Business'!$D:$D,'New Business'!T:T)</f>
        <v>0.1</v>
      </c>
      <c r="K11" s="339" t="str">
        <f>_xlfn.XLOOKUP($C11,'New Business'!$D:$D,'New Business'!N:N)</f>
        <v>Y</v>
      </c>
      <c r="L11" s="339" t="str">
        <f>_xlfn.XLOOKUP($C11,'New Business'!$D:$D,'New Business'!O:O)</f>
        <v>Y</v>
      </c>
    </row>
    <row r="12" spans="1:12" x14ac:dyDescent="0.25">
      <c r="A12" s="338">
        <f>_xlfn.XLOOKUP($C12,'New Business'!D:D,'New Business'!B:B)</f>
        <v>0</v>
      </c>
      <c r="B12" s="338">
        <f>_xlfn.XLOOKUP($C12,'New Business'!D:D,'New Business'!C:C)</f>
        <v>0</v>
      </c>
      <c r="C12" s="338" t="str">
        <f>'New Business'!D14</f>
        <v>C018</v>
      </c>
      <c r="D12" s="339" t="str">
        <f>_xlfn.XLOOKUP($C12,'New Business'!D:D,'New Business'!E:E)</f>
        <v>5 year fixed complex</v>
      </c>
      <c r="E12" s="339">
        <f>_xlfn.XLOOKUP($C12,'New Business'!D:D,'New Business'!R:R)</f>
        <v>0.8</v>
      </c>
      <c r="F12" s="340">
        <f>_xlfn.XLOOKUP($C12,'New Business'!D:D,'New Business'!G:G)</f>
        <v>5.79E-2</v>
      </c>
      <c r="G12" s="340" t="str">
        <f>_xlfn.XLOOKUP($C12,'New Business'!$D:$D,'New Business'!S:S)</f>
        <v>5%, 4%, 3%, 2%, 2%</v>
      </c>
      <c r="H12" s="341">
        <f>_xlfn.XLOOKUP($C12,'New Business'!$D:$D,'New Business'!M:M)</f>
        <v>999</v>
      </c>
      <c r="I12" s="342" t="str" cm="1">
        <f t="array" ref="I12">_xlfn.XLOOKUP($C12, 'New Business'!$D:$D, 'New Business'!P:P &amp; "-" &amp; 'New Business'!Q:Q)</f>
        <v>£100k-£500k</v>
      </c>
      <c r="J12" s="339">
        <f>_xlfn.XLOOKUP($C12,'New Business'!$D:$D,'New Business'!T:T)</f>
        <v>0.1</v>
      </c>
      <c r="K12" s="339" t="str">
        <f>_xlfn.XLOOKUP($C12,'New Business'!$D:$D,'New Business'!N:N)</f>
        <v>Y</v>
      </c>
      <c r="L12" s="339" t="str">
        <f>_xlfn.XLOOKUP($C12,'New Business'!$D:$D,'New Business'!O:O)</f>
        <v>Y</v>
      </c>
    </row>
    <row r="13" spans="1:12" x14ac:dyDescent="0.25">
      <c r="A13" s="338">
        <f>_xlfn.XLOOKUP($C13,'New Business'!D:D,'New Business'!B:B)</f>
        <v>0</v>
      </c>
      <c r="B13" s="338">
        <f>_xlfn.XLOOKUP($C13,'New Business'!D:D,'New Business'!C:C)</f>
        <v>0</v>
      </c>
      <c r="C13" s="338" t="str">
        <f>'New Business'!D15</f>
        <v>C019</v>
      </c>
      <c r="D13" s="339" t="str">
        <f>_xlfn.XLOOKUP($C13,'New Business'!D:D,'New Business'!E:E)</f>
        <v>2 year fixed complex</v>
      </c>
      <c r="E13" s="339">
        <f>_xlfn.XLOOKUP($C13,'New Business'!D:D,'New Business'!R:R)</f>
        <v>0.9</v>
      </c>
      <c r="F13" s="340">
        <f>_xlfn.XLOOKUP($C13,'New Business'!D:D,'New Business'!G:G)</f>
        <v>6.1899999999999997E-2</v>
      </c>
      <c r="G13" s="340" t="str">
        <f>_xlfn.XLOOKUP($C13,'New Business'!$D:$D,'New Business'!S:S)</f>
        <v>2%, 2%</v>
      </c>
      <c r="H13" s="341">
        <f>_xlfn.XLOOKUP($C13,'New Business'!$D:$D,'New Business'!M:M)</f>
        <v>999</v>
      </c>
      <c r="I13" s="342" t="str" cm="1">
        <f t="array" ref="I13">_xlfn.XLOOKUP($C13, 'New Business'!$D:$D, 'New Business'!P:P &amp; "-" &amp; 'New Business'!Q:Q)</f>
        <v>112500-£450k</v>
      </c>
      <c r="J13" s="339">
        <f>_xlfn.XLOOKUP($C13,'New Business'!$D:$D,'New Business'!T:T)</f>
        <v>0.1</v>
      </c>
      <c r="K13" s="339" t="str">
        <f>_xlfn.XLOOKUP($C13,'New Business'!$D:$D,'New Business'!N:N)</f>
        <v>Y</v>
      </c>
      <c r="L13" s="339" t="str">
        <f>_xlfn.XLOOKUP($C13,'New Business'!$D:$D,'New Business'!O:O)</f>
        <v>Y</v>
      </c>
    </row>
    <row r="14" spans="1:12" x14ac:dyDescent="0.25">
      <c r="A14" s="338">
        <f>_xlfn.XLOOKUP($C14,'New Business'!D:D,'New Business'!B:B)</f>
        <v>0</v>
      </c>
      <c r="B14" s="338">
        <f>_xlfn.XLOOKUP($C14,'New Business'!D:D,'New Business'!C:C)</f>
        <v>0</v>
      </c>
      <c r="C14" s="338" t="str">
        <f>'New Business'!D16</f>
        <v>C020</v>
      </c>
      <c r="D14" s="339" t="str">
        <f>_xlfn.XLOOKUP($C14,'New Business'!D:D,'New Business'!E:E)</f>
        <v>5 year fixed complex</v>
      </c>
      <c r="E14" s="339">
        <f>_xlfn.XLOOKUP($C14,'New Business'!D:D,'New Business'!R:R)</f>
        <v>0.9</v>
      </c>
      <c r="F14" s="340">
        <f>_xlfn.XLOOKUP($C14,'New Business'!D:D,'New Business'!G:G)</f>
        <v>6.1899999999999997E-2</v>
      </c>
      <c r="G14" s="340" t="str">
        <f>_xlfn.XLOOKUP($C14,'New Business'!$D:$D,'New Business'!S:S)</f>
        <v>5%, 4%, 3%, 2%, 2%</v>
      </c>
      <c r="H14" s="341">
        <f>_xlfn.XLOOKUP($C14,'New Business'!$D:$D,'New Business'!M:M)</f>
        <v>999</v>
      </c>
      <c r="I14" s="342" t="str" cm="1">
        <f t="array" ref="I14">_xlfn.XLOOKUP($C14, 'New Business'!$D:$D, 'New Business'!P:P &amp; "-" &amp; 'New Business'!Q:Q)</f>
        <v>112500-£450k</v>
      </c>
      <c r="J14" s="339">
        <f>_xlfn.XLOOKUP($C14,'New Business'!$D:$D,'New Business'!T:T)</f>
        <v>0.1</v>
      </c>
      <c r="K14" s="339" t="str">
        <f>_xlfn.XLOOKUP($C14,'New Business'!$D:$D,'New Business'!N:N)</f>
        <v>Y</v>
      </c>
      <c r="L14" s="339" t="str">
        <f>_xlfn.XLOOKUP($C14,'New Business'!$D:$D,'New Business'!O:O)</f>
        <v>Y</v>
      </c>
    </row>
    <row r="15" spans="1:12" x14ac:dyDescent="0.25">
      <c r="A15" s="338">
        <f>_xlfn.XLOOKUP($C15,'New Business'!D:D,'New Business'!B:B)</f>
        <v>0</v>
      </c>
      <c r="B15" s="338">
        <f>_xlfn.XLOOKUP($C15,'New Business'!D:D,'New Business'!C:C)</f>
        <v>0</v>
      </c>
      <c r="C15" s="338" t="str">
        <f>'New Business'!D17</f>
        <v>C021</v>
      </c>
      <c r="D15" s="339" t="str">
        <f>_xlfn.XLOOKUP($C15,'New Business'!D:D,'New Business'!E:E)</f>
        <v>2 year discount complex</v>
      </c>
      <c r="E15" s="339">
        <f>_xlfn.XLOOKUP($C15,'New Business'!D:D,'New Business'!R:R)</f>
        <v>0.8</v>
      </c>
      <c r="F15" s="340">
        <f>_xlfn.XLOOKUP($C15,'New Business'!D:D,'New Business'!G:G)</f>
        <v>5.1900000000000002E-2</v>
      </c>
      <c r="G15" s="340" t="str">
        <f>_xlfn.XLOOKUP($C15,'New Business'!$D:$D,'New Business'!S:S)</f>
        <v>2%, 2%</v>
      </c>
      <c r="H15" s="341">
        <f>_xlfn.XLOOKUP($C15,'New Business'!$D:$D,'New Business'!M:M)</f>
        <v>499</v>
      </c>
      <c r="I15" s="342" t="str" cm="1">
        <f t="array" ref="I15">_xlfn.XLOOKUP($C15, 'New Business'!$D:$D, 'New Business'!P:P &amp; "-" &amp; 'New Business'!Q:Q)</f>
        <v>£100k-£1m</v>
      </c>
      <c r="J15" s="339">
        <f>_xlfn.XLOOKUP($C15,'New Business'!$D:$D,'New Business'!T:T)</f>
        <v>0.25</v>
      </c>
      <c r="K15" s="339" t="str">
        <f>_xlfn.XLOOKUP($C15,'New Business'!$D:$D,'New Business'!N:N)</f>
        <v>Y</v>
      </c>
      <c r="L15" s="339" t="str">
        <f>_xlfn.XLOOKUP($C15,'New Business'!$D:$D,'New Business'!O:O)</f>
        <v>Y</v>
      </c>
    </row>
    <row r="16" spans="1:12" x14ac:dyDescent="0.25">
      <c r="A16" s="338">
        <f>_xlfn.XLOOKUP($C16,'New Business'!D:D,'New Business'!B:B)</f>
        <v>0</v>
      </c>
      <c r="B16" s="338">
        <f>_xlfn.XLOOKUP($C16,'New Business'!D:D,'New Business'!C:C)</f>
        <v>0</v>
      </c>
      <c r="C16" s="338" t="str">
        <f>'New Business'!D18</f>
        <v>C022</v>
      </c>
      <c r="D16" s="339" t="str">
        <f>_xlfn.XLOOKUP($C16,'New Business'!D:D,'New Business'!E:E)</f>
        <v>2 year discount complex (90)</v>
      </c>
      <c r="E16" s="339">
        <f>_xlfn.XLOOKUP($C16,'New Business'!D:D,'New Business'!R:R)</f>
        <v>0.9</v>
      </c>
      <c r="F16" s="340">
        <f>_xlfn.XLOOKUP($C16,'New Business'!D:D,'New Business'!G:G)</f>
        <v>5.6899999999999999E-2</v>
      </c>
      <c r="G16" s="340" t="str">
        <f>_xlfn.XLOOKUP($C16,'New Business'!$D:$D,'New Business'!S:S)</f>
        <v>2%, 2%</v>
      </c>
      <c r="H16" s="341">
        <f>_xlfn.XLOOKUP($C16,'New Business'!$D:$D,'New Business'!M:M)</f>
        <v>499</v>
      </c>
      <c r="I16" s="342" t="str" cm="1">
        <f t="array" ref="I16">_xlfn.XLOOKUP($C16, 'New Business'!$D:$D, 'New Business'!P:P &amp; "-" &amp; 'New Business'!Q:Q)</f>
        <v>112500-£450k</v>
      </c>
      <c r="J16" s="339">
        <f>_xlfn.XLOOKUP($C16,'New Business'!$D:$D,'New Business'!T:T)</f>
        <v>0.25</v>
      </c>
      <c r="K16" s="339" t="str">
        <f>_xlfn.XLOOKUP($C16,'New Business'!$D:$D,'New Business'!N:N)</f>
        <v>Y</v>
      </c>
      <c r="L16" s="339" t="str">
        <f>_xlfn.XLOOKUP($C16,'New Business'!$D:$D,'New Business'!O:O)</f>
        <v>Y</v>
      </c>
    </row>
    <row r="17" spans="1:12" x14ac:dyDescent="0.25">
      <c r="A17" s="338">
        <f>_xlfn.XLOOKUP($C17,'New Business'!D:D,'New Business'!B:B)</f>
        <v>0</v>
      </c>
      <c r="B17" s="338" t="str">
        <f>_xlfn.XLOOKUP($C17,'New Business'!D:D,'New Business'!C:C)</f>
        <v>Credit Repair</v>
      </c>
      <c r="C17" s="338" t="str">
        <f>'New Business'!D19</f>
        <v>CR12</v>
      </c>
      <c r="D17" s="339" t="str">
        <f>_xlfn.XLOOKUP($C17,'New Business'!D:D,'New Business'!E:E)</f>
        <v>3 year discount credit repair</v>
      </c>
      <c r="E17" s="339">
        <f>_xlfn.XLOOKUP($C17,'New Business'!D:D,'New Business'!R:R)</f>
        <v>0.85</v>
      </c>
      <c r="F17" s="340">
        <f>_xlfn.XLOOKUP($C17,'New Business'!D:D,'New Business'!G:G)</f>
        <v>5.5899999999999998E-2</v>
      </c>
      <c r="G17" s="340" t="str">
        <f>_xlfn.XLOOKUP($C17,'New Business'!$D:$D,'New Business'!S:S)</f>
        <v>3%, 2%, 2%</v>
      </c>
      <c r="H17" s="341">
        <f>_xlfn.XLOOKUP($C17,'New Business'!$D:$D,'New Business'!M:M)</f>
        <v>499</v>
      </c>
      <c r="I17" s="342" t="str" cm="1">
        <f t="array" ref="I17">_xlfn.XLOOKUP($C17, 'New Business'!$D:$D, 'New Business'!P:P &amp; "-" &amp; 'New Business'!Q:Q)</f>
        <v>£100k-£1m</v>
      </c>
      <c r="J17" s="339">
        <f>_xlfn.XLOOKUP($C17,'New Business'!$D:$D,'New Business'!T:T)</f>
        <v>0.25</v>
      </c>
      <c r="K17" s="339" t="str">
        <f>_xlfn.XLOOKUP($C17,'New Business'!$D:$D,'New Business'!N:N)</f>
        <v>Y</v>
      </c>
      <c r="L17" s="339" t="str">
        <f>_xlfn.XLOOKUP($C17,'New Business'!$D:$D,'New Business'!O:O)</f>
        <v>Y</v>
      </c>
    </row>
    <row r="18" spans="1:12" x14ac:dyDescent="0.25">
      <c r="A18" s="338">
        <f>_xlfn.XLOOKUP($C18,'New Business'!D:D,'New Business'!B:B)</f>
        <v>0</v>
      </c>
      <c r="B18" s="338">
        <f>_xlfn.XLOOKUP($C18,'New Business'!D:D,'New Business'!C:C)</f>
        <v>0</v>
      </c>
      <c r="C18" s="338" t="str">
        <f>'New Business'!D20</f>
        <v>CR10</v>
      </c>
      <c r="D18" s="339" t="str">
        <f>_xlfn.XLOOKUP($C18,'New Business'!D:D,'New Business'!E:E)</f>
        <v>3 year fixed credit repair</v>
      </c>
      <c r="E18" s="339">
        <f>_xlfn.XLOOKUP($C18,'New Business'!D:D,'New Business'!R:R)</f>
        <v>0.85</v>
      </c>
      <c r="F18" s="340">
        <f>_xlfn.XLOOKUP($C18,'New Business'!D:D,'New Business'!G:G)</f>
        <v>6.2399999999999997E-2</v>
      </c>
      <c r="G18" s="340" t="str">
        <f>_xlfn.XLOOKUP($C18,'New Business'!$D:$D,'New Business'!S:S)</f>
        <v>3%, 2%, 2%</v>
      </c>
      <c r="H18" s="341">
        <f>_xlfn.XLOOKUP($C18,'New Business'!$D:$D,'New Business'!M:M)</f>
        <v>999</v>
      </c>
      <c r="I18" s="342" t="str" cm="1">
        <f t="array" ref="I18">_xlfn.XLOOKUP($C18, 'New Business'!$D:$D, 'New Business'!P:P &amp; "-" &amp; 'New Business'!Q:Q)</f>
        <v>£100k-£500k</v>
      </c>
      <c r="J18" s="339">
        <f>_xlfn.XLOOKUP($C18,'New Business'!$D:$D,'New Business'!T:T)</f>
        <v>0.1</v>
      </c>
      <c r="K18" s="339" t="str">
        <f>_xlfn.XLOOKUP($C18,'New Business'!$D:$D,'New Business'!N:N)</f>
        <v>Y</v>
      </c>
      <c r="L18" s="339" t="str">
        <f>_xlfn.XLOOKUP($C18,'New Business'!$D:$D,'New Business'!O:O)</f>
        <v>Y</v>
      </c>
    </row>
    <row r="19" spans="1:12" x14ac:dyDescent="0.25">
      <c r="A19" s="338">
        <f>_xlfn.XLOOKUP($C19,'New Business'!D:D,'New Business'!B:B)</f>
        <v>0</v>
      </c>
      <c r="B19" s="338">
        <f>_xlfn.XLOOKUP($C19,'New Business'!D:D,'New Business'!C:C)</f>
        <v>0</v>
      </c>
      <c r="C19" s="338" t="str">
        <f>'New Business'!D21</f>
        <v>CR11</v>
      </c>
      <c r="D19" s="339" t="str">
        <f>_xlfn.XLOOKUP($C19,'New Business'!D:D,'New Business'!E:E)</f>
        <v>5 year fixed credit repair</v>
      </c>
      <c r="E19" s="339">
        <f>_xlfn.XLOOKUP($C19,'New Business'!D:D,'New Business'!R:R)</f>
        <v>0.8</v>
      </c>
      <c r="F19" s="340">
        <f>_xlfn.XLOOKUP($C19,'New Business'!D:D,'New Business'!G:G)</f>
        <v>6.1899999999999997E-2</v>
      </c>
      <c r="G19" s="340" t="str">
        <f>_xlfn.XLOOKUP($C19,'New Business'!$D:$D,'New Business'!S:S)</f>
        <v>5%, 4%, 3%, 2%, 2%</v>
      </c>
      <c r="H19" s="341">
        <f>_xlfn.XLOOKUP($C19,'New Business'!$D:$D,'New Business'!M:M)</f>
        <v>999</v>
      </c>
      <c r="I19" s="342" t="str" cm="1">
        <f t="array" ref="I19">_xlfn.XLOOKUP($C19, 'New Business'!$D:$D, 'New Business'!P:P &amp; "-" &amp; 'New Business'!Q:Q)</f>
        <v>£100k-£500k</v>
      </c>
      <c r="J19" s="339">
        <f>_xlfn.XLOOKUP($C19,'New Business'!$D:$D,'New Business'!T:T)</f>
        <v>0.1</v>
      </c>
      <c r="K19" s="339" t="str">
        <f>_xlfn.XLOOKUP($C19,'New Business'!$D:$D,'New Business'!N:N)</f>
        <v>Y</v>
      </c>
      <c r="L19" s="339" t="str">
        <f>_xlfn.XLOOKUP($C19,'New Business'!$D:$D,'New Business'!O:O)</f>
        <v>Y</v>
      </c>
    </row>
    <row r="20" spans="1:12" x14ac:dyDescent="0.25">
      <c r="A20" s="338">
        <f>_xlfn.XLOOKUP($C20,'New Business'!D:D,'New Business'!B:B)</f>
        <v>0</v>
      </c>
      <c r="B20" s="338" t="str">
        <f>_xlfn.XLOOKUP($C20,'New Business'!D:D,'New Business'!C:C)</f>
        <v>Professionals</v>
      </c>
      <c r="C20" s="338" t="str">
        <f>'New Business'!D22</f>
        <v>PR17</v>
      </c>
      <c r="D20" s="339" t="str">
        <f>_xlfn.XLOOKUP($C20,'New Business'!D:D,'New Business'!E:E)</f>
        <v>2 year discount professional (80)</v>
      </c>
      <c r="E20" s="339">
        <f>_xlfn.XLOOKUP($C20,'New Business'!D:D,'New Business'!R:R)</f>
        <v>0.8</v>
      </c>
      <c r="F20" s="340">
        <f>_xlfn.XLOOKUP($C20,'New Business'!D:D,'New Business'!G:G)</f>
        <v>4.6899999999999997E-2</v>
      </c>
      <c r="G20" s="340" t="str">
        <f>_xlfn.XLOOKUP($C20,'New Business'!$D:$D,'New Business'!S:S)</f>
        <v>2% 2%</v>
      </c>
      <c r="H20" s="341">
        <f>_xlfn.XLOOKUP($C20,'New Business'!$D:$D,'New Business'!M:M)</f>
        <v>499</v>
      </c>
      <c r="I20" s="342" t="str" cm="1">
        <f t="array" ref="I20">_xlfn.XLOOKUP($C20, 'New Business'!$D:$D, 'New Business'!P:P &amp; "-" &amp; 'New Business'!Q:Q)</f>
        <v>£100k-£1m</v>
      </c>
      <c r="J20" s="339">
        <f>_xlfn.XLOOKUP($C20,'New Business'!$D:$D,'New Business'!T:T)</f>
        <v>0.25</v>
      </c>
      <c r="K20" s="339" t="str">
        <f>_xlfn.XLOOKUP($C20,'New Business'!$D:$D,'New Business'!N:N)</f>
        <v>Y</v>
      </c>
      <c r="L20" s="339" t="str">
        <f>_xlfn.XLOOKUP($C20,'New Business'!$D:$D,'New Business'!O:O)</f>
        <v>N</v>
      </c>
    </row>
    <row r="21" spans="1:12" x14ac:dyDescent="0.25">
      <c r="A21" s="338">
        <f>_xlfn.XLOOKUP($C21,'New Business'!D:D,'New Business'!B:B)</f>
        <v>0</v>
      </c>
      <c r="B21" s="338">
        <f>_xlfn.XLOOKUP($C21,'New Business'!D:D,'New Business'!C:C)</f>
        <v>0</v>
      </c>
      <c r="C21" s="338" t="str">
        <f>'New Business'!D23</f>
        <v>PR18</v>
      </c>
      <c r="D21" s="339" t="str">
        <f>_xlfn.XLOOKUP($C21,'New Business'!D:D,'New Business'!E:E)</f>
        <v>2 year discount professional (85)</v>
      </c>
      <c r="E21" s="339">
        <f>_xlfn.XLOOKUP($C21,'New Business'!D:D,'New Business'!R:R)</f>
        <v>0.85</v>
      </c>
      <c r="F21" s="340">
        <f>_xlfn.XLOOKUP($C21,'New Business'!D:D,'New Business'!G:G)</f>
        <v>4.8899999999999999E-2</v>
      </c>
      <c r="G21" s="340" t="str">
        <f>_xlfn.XLOOKUP($C21,'New Business'!$D:$D,'New Business'!S:S)</f>
        <v>2% 2%</v>
      </c>
      <c r="H21" s="341">
        <f>_xlfn.XLOOKUP($C21,'New Business'!$D:$D,'New Business'!M:M)</f>
        <v>499</v>
      </c>
      <c r="I21" s="342" t="str" cm="1">
        <f t="array" ref="I21">_xlfn.XLOOKUP($C21, 'New Business'!$D:$D, 'New Business'!P:P &amp; "-" &amp; 'New Business'!Q:Q)</f>
        <v>£100k-£500k</v>
      </c>
      <c r="J21" s="339">
        <f>_xlfn.XLOOKUP($C21,'New Business'!$D:$D,'New Business'!T:T)</f>
        <v>0.25</v>
      </c>
      <c r="K21" s="339" t="str">
        <f>_xlfn.XLOOKUP($C21,'New Business'!$D:$D,'New Business'!N:N)</f>
        <v>Y</v>
      </c>
      <c r="L21" s="339" t="str">
        <f>_xlfn.XLOOKUP($C21,'New Business'!$D:$D,'New Business'!O:O)</f>
        <v>N</v>
      </c>
    </row>
    <row r="22" spans="1:12" x14ac:dyDescent="0.25">
      <c r="A22" s="338">
        <f>_xlfn.XLOOKUP($C22,'New Business'!D:D,'New Business'!B:B)</f>
        <v>0</v>
      </c>
      <c r="B22" s="338">
        <f>_xlfn.XLOOKUP($C22,'New Business'!D:D,'New Business'!C:C)</f>
        <v>0</v>
      </c>
      <c r="C22" s="338" t="str">
        <f>'New Business'!D24</f>
        <v>PR15</v>
      </c>
      <c r="D22" s="339" t="str">
        <f>_xlfn.XLOOKUP($C22,'New Business'!D:D,'New Business'!E:E)</f>
        <v>5 year fixed professional (80)</v>
      </c>
      <c r="E22" s="339">
        <f>_xlfn.XLOOKUP($C22,'New Business'!D:D,'New Business'!R:R)</f>
        <v>0.8</v>
      </c>
      <c r="F22" s="340">
        <f>_xlfn.XLOOKUP($C22,'New Business'!D:D,'New Business'!G:G)</f>
        <v>5.2900000000000003E-2</v>
      </c>
      <c r="G22" s="340" t="str">
        <f>_xlfn.XLOOKUP($C22,'New Business'!$D:$D,'New Business'!S:S)</f>
        <v>5%, 4%, 3%, 2%, 2%</v>
      </c>
      <c r="H22" s="341">
        <f>_xlfn.XLOOKUP($C22,'New Business'!$D:$D,'New Business'!M:M)</f>
        <v>999</v>
      </c>
      <c r="I22" s="342" t="str" cm="1">
        <f t="array" ref="I22">_xlfn.XLOOKUP($C22, 'New Business'!$D:$D, 'New Business'!P:P &amp; "-" &amp; 'New Business'!Q:Q)</f>
        <v>£100k-£500k</v>
      </c>
      <c r="J22" s="339">
        <f>_xlfn.XLOOKUP($C22,'New Business'!$D:$D,'New Business'!T:T)</f>
        <v>0.1</v>
      </c>
      <c r="K22" s="339" t="str">
        <f>_xlfn.XLOOKUP($C22,'New Business'!$D:$D,'New Business'!N:N)</f>
        <v>Y</v>
      </c>
      <c r="L22" s="339" t="str">
        <f>_xlfn.XLOOKUP($C22,'New Business'!$D:$D,'New Business'!O:O)</f>
        <v>N</v>
      </c>
    </row>
    <row r="23" spans="1:12" x14ac:dyDescent="0.25">
      <c r="A23" s="338">
        <f>_xlfn.XLOOKUP($C23,'New Business'!D:D,'New Business'!B:B)</f>
        <v>0</v>
      </c>
      <c r="B23" s="338">
        <f>_xlfn.XLOOKUP($C23,'New Business'!D:D,'New Business'!C:C)</f>
        <v>0</v>
      </c>
      <c r="C23" s="338" t="str">
        <f>'New Business'!D25</f>
        <v>PR16</v>
      </c>
      <c r="D23" s="339" t="str">
        <f>_xlfn.XLOOKUP($C23,'New Business'!D:D,'New Business'!E:E)</f>
        <v>5 year fixed professional (85)</v>
      </c>
      <c r="E23" s="339">
        <f>_xlfn.XLOOKUP($C23,'New Business'!D:D,'New Business'!R:R)</f>
        <v>0.85</v>
      </c>
      <c r="F23" s="340">
        <f>_xlfn.XLOOKUP($C23,'New Business'!D:D,'New Business'!G:G)</f>
        <v>5.4399999999999997E-2</v>
      </c>
      <c r="G23" s="340" t="str">
        <f>_xlfn.XLOOKUP($C23,'New Business'!$D:$D,'New Business'!S:S)</f>
        <v>5%, 4%, 3%, 2%, 2%</v>
      </c>
      <c r="H23" s="341">
        <f>_xlfn.XLOOKUP($C23,'New Business'!$D:$D,'New Business'!M:M)</f>
        <v>999</v>
      </c>
      <c r="I23" s="342" t="str" cm="1">
        <f t="array" ref="I23">_xlfn.XLOOKUP($C23, 'New Business'!$D:$D, 'New Business'!P:P &amp; "-" &amp; 'New Business'!Q:Q)</f>
        <v>£100k-£500k</v>
      </c>
      <c r="J23" s="339">
        <f>_xlfn.XLOOKUP($C23,'New Business'!$D:$D,'New Business'!T:T)</f>
        <v>0.1</v>
      </c>
      <c r="K23" s="339" t="str">
        <f>_xlfn.XLOOKUP($C23,'New Business'!$D:$D,'New Business'!N:N)</f>
        <v>Y</v>
      </c>
      <c r="L23" s="339" t="str">
        <f>_xlfn.XLOOKUP($C23,'New Business'!$D:$D,'New Business'!O:O)</f>
        <v>N</v>
      </c>
    </row>
    <row r="24" spans="1:12" x14ac:dyDescent="0.25">
      <c r="A24" s="338">
        <f>_xlfn.XLOOKUP($C24,'New Business'!D:D,'New Business'!B:B)</f>
        <v>0</v>
      </c>
      <c r="B24" s="338" t="str">
        <f>_xlfn.XLOOKUP($C24,'New Business'!D:D,'New Business'!C:C)</f>
        <v>Joint Borrower, Sole Proprietor</v>
      </c>
      <c r="C24" s="338" t="str">
        <f>'New Business'!D26</f>
        <v>JB15</v>
      </c>
      <c r="D24" s="339" t="str">
        <f>_xlfn.XLOOKUP($C24,'New Business'!D:D,'New Business'!E:E)</f>
        <v>2 year discount 80% JBSP</v>
      </c>
      <c r="E24" s="339">
        <f>_xlfn.XLOOKUP($C24,'New Business'!D:D,'New Business'!R:R)</f>
        <v>0.8</v>
      </c>
      <c r="F24" s="340">
        <f>_xlfn.XLOOKUP($C24,'New Business'!D:D,'New Business'!G:G)</f>
        <v>4.6899999999999997E-2</v>
      </c>
      <c r="G24" s="340" t="str">
        <f>_xlfn.XLOOKUP($C24,'New Business'!$D:$D,'New Business'!S:S)</f>
        <v>2% 2%</v>
      </c>
      <c r="H24" s="341">
        <f>_xlfn.XLOOKUP($C24,'New Business'!$D:$D,'New Business'!M:M)</f>
        <v>499</v>
      </c>
      <c r="I24" s="342" t="str" cm="1">
        <f t="array" ref="I24">_xlfn.XLOOKUP($C24, 'New Business'!$D:$D, 'New Business'!P:P &amp; "-" &amp; 'New Business'!Q:Q)</f>
        <v>£100k-£500k</v>
      </c>
      <c r="J24" s="339">
        <f>_xlfn.XLOOKUP($C24,'New Business'!$D:$D,'New Business'!T:T)</f>
        <v>0.25</v>
      </c>
      <c r="K24" s="339" t="str">
        <f>_xlfn.XLOOKUP($C24,'New Business'!$D:$D,'New Business'!N:N)</f>
        <v>Y</v>
      </c>
      <c r="L24" s="339" t="str">
        <f>_xlfn.XLOOKUP($C24,'New Business'!$D:$D,'New Business'!O:O)</f>
        <v>N</v>
      </c>
    </row>
    <row r="25" spans="1:12" x14ac:dyDescent="0.25">
      <c r="A25" s="338">
        <f>_xlfn.XLOOKUP($C25,'New Business'!D:D,'New Business'!B:B)</f>
        <v>0</v>
      </c>
      <c r="B25" s="338">
        <f>_xlfn.XLOOKUP($C25,'New Business'!D:D,'New Business'!C:C)</f>
        <v>0</v>
      </c>
      <c r="C25" s="338" t="str">
        <f>'New Business'!D27</f>
        <v>JB13</v>
      </c>
      <c r="D25" s="339" t="str">
        <f>_xlfn.XLOOKUP($C25,'New Business'!D:D,'New Business'!E:E)</f>
        <v>5 year fixed 80% JBSP</v>
      </c>
      <c r="E25" s="339">
        <f>_xlfn.XLOOKUP($C25,'New Business'!D:D,'New Business'!R:R)</f>
        <v>0.8</v>
      </c>
      <c r="F25" s="340">
        <f>_xlfn.XLOOKUP($C25,'New Business'!D:D,'New Business'!G:G)</f>
        <v>5.45E-2</v>
      </c>
      <c r="G25" s="340" t="str">
        <f>_xlfn.XLOOKUP($C25,'New Business'!$D:$D,'New Business'!S:S)</f>
        <v>5% 4% 3% 2% 2%</v>
      </c>
      <c r="H25" s="341">
        <f>_xlfn.XLOOKUP($C25,'New Business'!$D:$D,'New Business'!M:M)</f>
        <v>0</v>
      </c>
      <c r="I25" s="342" t="str" cm="1">
        <f t="array" ref="I25">_xlfn.XLOOKUP($C25, 'New Business'!$D:$D, 'New Business'!P:P &amp; "-" &amp; 'New Business'!Q:Q)</f>
        <v>£100k-£500k</v>
      </c>
      <c r="J25" s="339">
        <f>_xlfn.XLOOKUP($C25,'New Business'!$D:$D,'New Business'!T:T)</f>
        <v>0.1</v>
      </c>
      <c r="K25" s="339" t="str">
        <f>_xlfn.XLOOKUP($C25,'New Business'!$D:$D,'New Business'!N:N)</f>
        <v>Y</v>
      </c>
      <c r="L25" s="339" t="str">
        <f>_xlfn.XLOOKUP($C25,'New Business'!$D:$D,'New Business'!O:O)</f>
        <v>N</v>
      </c>
    </row>
    <row r="26" spans="1:12" x14ac:dyDescent="0.25">
      <c r="A26" s="338">
        <f>_xlfn.XLOOKUP($C26,'New Business'!D:D,'New Business'!B:B)</f>
        <v>0</v>
      </c>
      <c r="B26" s="338">
        <f>_xlfn.XLOOKUP($C26,'New Business'!D:D,'New Business'!C:C)</f>
        <v>0</v>
      </c>
      <c r="C26" s="338" t="str">
        <f>'New Business'!D28</f>
        <v>JB14</v>
      </c>
      <c r="D26" s="339" t="str">
        <f>_xlfn.XLOOKUP($C26,'New Business'!D:D,'New Business'!E:E)</f>
        <v>5 year fixed 90% JBSP</v>
      </c>
      <c r="E26" s="339">
        <f>_xlfn.XLOOKUP($C26,'New Business'!D:D,'New Business'!R:R)</f>
        <v>0.9</v>
      </c>
      <c r="F26" s="340">
        <f>_xlfn.XLOOKUP($C26,'New Business'!D:D,'New Business'!G:G)</f>
        <v>5.79E-2</v>
      </c>
      <c r="G26" s="340" t="str">
        <f>_xlfn.XLOOKUP($C26,'New Business'!$D:$D,'New Business'!S:S)</f>
        <v>5%, 4%, 3%, 2%, 2%</v>
      </c>
      <c r="H26" s="341">
        <f>_xlfn.XLOOKUP($C26,'New Business'!$D:$D,'New Business'!M:M)</f>
        <v>0</v>
      </c>
      <c r="I26" s="342" t="str" cm="1">
        <f t="array" ref="I26">_xlfn.XLOOKUP($C26, 'New Business'!$D:$D, 'New Business'!P:P &amp; "-" &amp; 'New Business'!Q:Q)</f>
        <v>112500-£450k</v>
      </c>
      <c r="J26" s="339">
        <f>_xlfn.XLOOKUP($C26,'New Business'!$D:$D,'New Business'!T:T)</f>
        <v>0.1</v>
      </c>
      <c r="K26" s="339" t="str">
        <f>_xlfn.XLOOKUP($C26,'New Business'!$D:$D,'New Business'!N:N)</f>
        <v>Y</v>
      </c>
      <c r="L26" s="339" t="str">
        <f>_xlfn.XLOOKUP($C26,'New Business'!$D:$D,'New Business'!O:O)</f>
        <v>N</v>
      </c>
    </row>
    <row r="27" spans="1:12" x14ac:dyDescent="0.25">
      <c r="A27" s="338" t="str">
        <f>_xlfn.XLOOKUP($C27,'New Business'!D:D,'New Business'!B:B)</f>
        <v>Later Life</v>
      </c>
      <c r="B27" s="338" t="str">
        <f>_xlfn.XLOOKUP($C27,'New Business'!D:D,'New Business'!C:C)</f>
        <v>RIO</v>
      </c>
      <c r="C27" s="338" t="str">
        <f>'New Business'!D29</f>
        <v>LT80</v>
      </c>
      <c r="D27" s="339" t="str">
        <f>_xlfn.XLOOKUP($C27,'New Business'!D:D,'New Business'!E:E)</f>
        <v>5 year fixed RIO</v>
      </c>
      <c r="E27" s="339">
        <f>_xlfn.XLOOKUP($C27,'New Business'!D:D,'New Business'!R:R)</f>
        <v>0.6</v>
      </c>
      <c r="F27" s="340">
        <f>_xlfn.XLOOKUP($C27,'New Business'!D:D,'New Business'!G:G)</f>
        <v>5.79E-2</v>
      </c>
      <c r="G27" s="340" t="str">
        <f>_xlfn.XLOOKUP($C27,'New Business'!$D:$D,'New Business'!S:S)</f>
        <v>5%, 4%, 3%, 2%, 2%</v>
      </c>
      <c r="H27" s="341">
        <f>_xlfn.XLOOKUP($C27,'New Business'!$D:$D,'New Business'!M:M)</f>
        <v>0</v>
      </c>
      <c r="I27" s="342" t="str" cm="1">
        <f t="array" ref="I27">_xlfn.XLOOKUP($C27, 'New Business'!$D:$D, 'New Business'!P:P &amp; "-" &amp; 'New Business'!Q:Q)</f>
        <v>£50k-£500k</v>
      </c>
      <c r="J27" s="339">
        <f>_xlfn.XLOOKUP($C27,'New Business'!$D:$D,'New Business'!T:T)</f>
        <v>0.1</v>
      </c>
      <c r="K27" s="339" t="str">
        <f>_xlfn.XLOOKUP($C27,'New Business'!$D:$D,'New Business'!N:N)</f>
        <v>Y</v>
      </c>
      <c r="L27" s="339" t="str">
        <f>_xlfn.XLOOKUP($C27,'New Business'!$D:$D,'New Business'!O:O)</f>
        <v>Y</v>
      </c>
    </row>
    <row r="28" spans="1:12" x14ac:dyDescent="0.25">
      <c r="A28" s="338">
        <f>_xlfn.XLOOKUP($C28,'New Business'!D:D,'New Business'!B:B)</f>
        <v>0</v>
      </c>
      <c r="B28" s="338">
        <f>_xlfn.XLOOKUP($C28,'New Business'!D:D,'New Business'!C:C)</f>
        <v>0</v>
      </c>
      <c r="C28" s="338" t="str">
        <f>'New Business'!D30</f>
        <v>LT82</v>
      </c>
      <c r="D28" s="339" t="str">
        <f>_xlfn.XLOOKUP($C28,'New Business'!D:D,'New Business'!E:E)</f>
        <v>2 year Discount RIO</v>
      </c>
      <c r="E28" s="339">
        <f>_xlfn.XLOOKUP($C28,'New Business'!D:D,'New Business'!R:R)</f>
        <v>0.6</v>
      </c>
      <c r="F28" s="340">
        <f>_xlfn.XLOOKUP($C28,'New Business'!D:D,'New Business'!G:G)</f>
        <v>4.99E-2</v>
      </c>
      <c r="G28" s="340" t="str">
        <f>_xlfn.XLOOKUP($C28,'New Business'!$D:$D,'New Business'!S:S)</f>
        <v>2%, 2%</v>
      </c>
      <c r="H28" s="341">
        <f>_xlfn.XLOOKUP($C28,'New Business'!$D:$D,'New Business'!M:M)</f>
        <v>999</v>
      </c>
      <c r="I28" s="342" t="str" cm="1">
        <f t="array" ref="I28">_xlfn.XLOOKUP($C28, 'New Business'!$D:$D, 'New Business'!P:P &amp; "-" &amp; 'New Business'!Q:Q)</f>
        <v>£50k-£750k</v>
      </c>
      <c r="J28" s="339">
        <f>_xlfn.XLOOKUP($C28,'New Business'!$D:$D,'New Business'!T:T)</f>
        <v>0.25</v>
      </c>
      <c r="K28" s="339" t="str">
        <f>_xlfn.XLOOKUP($C28,'New Business'!$D:$D,'New Business'!N:N)</f>
        <v>Y</v>
      </c>
      <c r="L28" s="339" t="str">
        <f>_xlfn.XLOOKUP($C28,'New Business'!$D:$D,'New Business'!O:O)</f>
        <v>Y</v>
      </c>
    </row>
    <row r="29" spans="1:12" x14ac:dyDescent="0.25">
      <c r="A29" s="338">
        <f>_xlfn.XLOOKUP($C29,'New Business'!D:D,'New Business'!B:B)</f>
        <v>0</v>
      </c>
      <c r="B29" s="338">
        <f>_xlfn.XLOOKUP($C29,'New Business'!D:D,'New Business'!C:C)</f>
        <v>0</v>
      </c>
      <c r="C29" s="338" t="str">
        <f>'New Business'!D31</f>
        <v>LT83</v>
      </c>
      <c r="D29" s="339" t="str">
        <f>_xlfn.XLOOKUP($C29,'New Business'!D:D,'New Business'!E:E)</f>
        <v>Lifetime discount RIO</v>
      </c>
      <c r="E29" s="339">
        <f>_xlfn.XLOOKUP($C29,'New Business'!D:D,'New Business'!R:R)</f>
        <v>0.6</v>
      </c>
      <c r="F29" s="340">
        <f>_xlfn.XLOOKUP($C29,'New Business'!D:D,'New Business'!G:G)</f>
        <v>5.1900000000000002E-2</v>
      </c>
      <c r="G29" s="340" t="str">
        <f>_xlfn.XLOOKUP($C29,'New Business'!$D:$D,'New Business'!S:S)</f>
        <v>2% in 1st year only</v>
      </c>
      <c r="H29" s="341">
        <f>_xlfn.XLOOKUP($C29,'New Business'!$D:$D,'New Business'!M:M)</f>
        <v>999</v>
      </c>
      <c r="I29" s="342" t="str" cm="1">
        <f t="array" ref="I29">_xlfn.XLOOKUP($C29, 'New Business'!$D:$D, 'New Business'!P:P &amp; "-" &amp; 'New Business'!Q:Q)</f>
        <v>£25k-£500k</v>
      </c>
      <c r="J29" s="339" t="str">
        <f>_xlfn.XLOOKUP($C29,'New Business'!$D:$D,'New Business'!T:T)</f>
        <v>No</v>
      </c>
      <c r="K29" s="339" t="str">
        <f>_xlfn.XLOOKUP($C29,'New Business'!$D:$D,'New Business'!N:N)</f>
        <v>N</v>
      </c>
      <c r="L29" s="339" t="str">
        <f>_xlfn.XLOOKUP($C29,'New Business'!$D:$D,'New Business'!O:O)</f>
        <v>N</v>
      </c>
    </row>
    <row r="30" spans="1:12" x14ac:dyDescent="0.25">
      <c r="A30" s="338">
        <f>_xlfn.XLOOKUP($C30,'New Business'!D:D,'New Business'!B:B)</f>
        <v>0</v>
      </c>
      <c r="B30" s="338" t="str">
        <f>_xlfn.XLOOKUP($C30,'New Business'!D:D,'New Business'!C:C)</f>
        <v>Lending in(to) retirement</v>
      </c>
      <c r="C30" s="338" t="str">
        <f>'New Business'!D32</f>
        <v>R010</v>
      </c>
      <c r="D30" s="339" t="str">
        <f>_xlfn.XLOOKUP($C30,'New Business'!D:D,'New Business'!E:E)</f>
        <v>5 year fixed In(to) Retirement</v>
      </c>
      <c r="E30" s="339">
        <f>_xlfn.XLOOKUP($C30,'New Business'!D:D,'New Business'!R:R)</f>
        <v>0.7</v>
      </c>
      <c r="F30" s="340">
        <f>_xlfn.XLOOKUP($C30,'New Business'!D:D,'New Business'!G:G)</f>
        <v>5.4399999999999997E-2</v>
      </c>
      <c r="G30" s="340" t="str">
        <f>_xlfn.XLOOKUP($C30,'New Business'!$D:$D,'New Business'!S:S)</f>
        <v>5%, 4%, 3%, 2%, 2%</v>
      </c>
      <c r="H30" s="341">
        <f>_xlfn.XLOOKUP($C30,'New Business'!$D:$D,'New Business'!M:M)</f>
        <v>999</v>
      </c>
      <c r="I30" s="342" t="str" cm="1">
        <f t="array" ref="I30">_xlfn.XLOOKUP($C30, 'New Business'!$D:$D, 'New Business'!P:P &amp; "-" &amp; 'New Business'!Q:Q)</f>
        <v>£50k-£500k</v>
      </c>
      <c r="J30" s="339">
        <f>_xlfn.XLOOKUP($C30,'New Business'!$D:$D,'New Business'!T:T)</f>
        <v>0.1</v>
      </c>
      <c r="K30" s="339" t="str">
        <f>_xlfn.XLOOKUP($C30,'New Business'!$D:$D,'New Business'!N:N)</f>
        <v>Y</v>
      </c>
      <c r="L30" s="339" t="str">
        <f>_xlfn.XLOOKUP($C30,'New Business'!$D:$D,'New Business'!O:O)</f>
        <v>Y</v>
      </c>
    </row>
    <row r="31" spans="1:12" x14ac:dyDescent="0.25">
      <c r="A31" s="338">
        <f>_xlfn.XLOOKUP($C31,'New Business'!D:D,'New Business'!B:B)</f>
        <v>0</v>
      </c>
      <c r="B31" s="338">
        <f>_xlfn.XLOOKUP($C31,'New Business'!D:D,'New Business'!C:C)</f>
        <v>0</v>
      </c>
      <c r="C31" s="338" t="str">
        <f>'New Business'!D33</f>
        <v>R011</v>
      </c>
      <c r="D31" s="339" t="str">
        <f>_xlfn.XLOOKUP($C31,'New Business'!D:D,'New Business'!E:E)</f>
        <v>2 year discount Into retirement</v>
      </c>
      <c r="E31" s="339">
        <f>_xlfn.XLOOKUP($C31,'New Business'!D:D,'New Business'!R:R)</f>
        <v>0.7</v>
      </c>
      <c r="F31" s="340">
        <f>_xlfn.XLOOKUP($C31,'New Business'!D:D,'New Business'!G:G)</f>
        <v>4.7899999999999998E-2</v>
      </c>
      <c r="G31" s="340" t="str">
        <f>_xlfn.XLOOKUP($C31,'New Business'!$D:$D,'New Business'!S:S)</f>
        <v>2%, 2%</v>
      </c>
      <c r="H31" s="341">
        <f>_xlfn.XLOOKUP($C31,'New Business'!$D:$D,'New Business'!M:M)</f>
        <v>499</v>
      </c>
      <c r="I31" s="342" t="str" cm="1">
        <f t="array" ref="I31">_xlfn.XLOOKUP($C31, 'New Business'!$D:$D, 'New Business'!P:P &amp; "-" &amp; 'New Business'!Q:Q)</f>
        <v>£50k-£1m</v>
      </c>
      <c r="J31" s="339">
        <f>_xlfn.XLOOKUP($C31,'New Business'!$D:$D,'New Business'!T:T)</f>
        <v>0.25</v>
      </c>
      <c r="K31" s="339" t="str">
        <f>_xlfn.XLOOKUP($C31,'New Business'!$D:$D,'New Business'!N:N)</f>
        <v>Y</v>
      </c>
      <c r="L31" s="339" t="str">
        <f>_xlfn.XLOOKUP($C31,'New Business'!$D:$D,'New Business'!O:O)</f>
        <v>Y</v>
      </c>
    </row>
    <row r="32" spans="1:12" x14ac:dyDescent="0.25">
      <c r="A32" s="338">
        <f>_xlfn.XLOOKUP($C32,'New Business'!D:D,'New Business'!B:B)</f>
        <v>0</v>
      </c>
      <c r="B32" s="338">
        <f>_xlfn.XLOOKUP($C32,'New Business'!D:D,'New Business'!C:C)</f>
        <v>0</v>
      </c>
      <c r="C32" s="338" t="str">
        <f>'New Business'!D34</f>
        <v>R012</v>
      </c>
      <c r="D32" s="339" t="str">
        <f>_xlfn.XLOOKUP($C32,'New Business'!D:D,'New Business'!E:E)</f>
        <v>Lifetime discount in retirement</v>
      </c>
      <c r="E32" s="339">
        <f>_xlfn.XLOOKUP($C32,'New Business'!D:D,'New Business'!R:R)</f>
        <v>0.7</v>
      </c>
      <c r="F32" s="340">
        <f>_xlfn.XLOOKUP($C32,'New Business'!D:D,'New Business'!G:G)</f>
        <v>4.8899999999999999E-2</v>
      </c>
      <c r="G32" s="340" t="str">
        <f>_xlfn.XLOOKUP($C32,'New Business'!$D:$D,'New Business'!S:S)</f>
        <v>2% in 1st year only</v>
      </c>
      <c r="H32" s="341">
        <f>_xlfn.XLOOKUP($C32,'New Business'!$D:$D,'New Business'!M:M)</f>
        <v>999</v>
      </c>
      <c r="I32" s="342" t="str" cm="1">
        <f t="array" ref="I32">_xlfn.XLOOKUP($C32, 'New Business'!$D:$D, 'New Business'!P:P &amp; "-" &amp; 'New Business'!Q:Q)</f>
        <v>£50k-£750k</v>
      </c>
      <c r="J32" s="339" t="str">
        <f>_xlfn.XLOOKUP($C32,'New Business'!$D:$D,'New Business'!T:T)</f>
        <v>n/a</v>
      </c>
      <c r="K32" s="339" t="str">
        <f>_xlfn.XLOOKUP($C32,'New Business'!$D:$D,'New Business'!N:N)</f>
        <v>N</v>
      </c>
      <c r="L32" s="339" t="str">
        <f>_xlfn.XLOOKUP($C32,'New Business'!$D:$D,'New Business'!O:O)</f>
        <v>N</v>
      </c>
    </row>
    <row r="33" spans="1:12" x14ac:dyDescent="0.25">
      <c r="A33" s="338" t="str">
        <f>_xlfn.XLOOKUP($C33,'New Business'!D:D,'New Business'!B:B)</f>
        <v>Family Assist</v>
      </c>
      <c r="B33" s="338" t="str">
        <f>_xlfn.XLOOKUP($C33,'New Business'!D:D,'New Business'!C:C)</f>
        <v>Headstart</v>
      </c>
      <c r="C33" s="338" t="str">
        <f>'New Business'!D35</f>
        <v>DH02</v>
      </c>
      <c r="D33" s="339" t="str">
        <f>_xlfn.XLOOKUP($C33,'New Business'!D:D,'New Business'!E:E)</f>
        <v>Lifetime Discount Head Start</v>
      </c>
      <c r="E33" s="339">
        <f>_xlfn.XLOOKUP($C33,'New Business'!D:D,'New Business'!R:R)</f>
        <v>1</v>
      </c>
      <c r="F33" s="340">
        <f>_xlfn.XLOOKUP($C33,'New Business'!D:D,'New Business'!G:G)</f>
        <v>4.9000000000000002E-2</v>
      </c>
      <c r="G33" s="340" t="str">
        <f>_xlfn.XLOOKUP($C33,'New Business'!$D:$D,'New Business'!S:S)</f>
        <v>5%, 4%, 3%, 2%, 2%</v>
      </c>
      <c r="H33" s="341">
        <f>_xlfn.XLOOKUP($C33,'New Business'!$D:$D,'New Business'!M:M)</f>
        <v>0</v>
      </c>
      <c r="I33" s="342" t="str" cm="1">
        <f t="array" ref="I33">_xlfn.XLOOKUP($C33, 'New Business'!$D:$D, 'New Business'!P:P &amp; "-" &amp; 'New Business'!Q:Q)</f>
        <v>£125k-£500k</v>
      </c>
      <c r="J33" s="339">
        <f>_xlfn.XLOOKUP($C33,'New Business'!$D:$D,'New Business'!T:T)</f>
        <v>0.25</v>
      </c>
      <c r="K33" s="339" t="str">
        <f>_xlfn.XLOOKUP($C33,'New Business'!$D:$D,'New Business'!N:N)</f>
        <v>N</v>
      </c>
      <c r="L33" s="339" t="str">
        <f>_xlfn.XLOOKUP($C33,'New Business'!$D:$D,'New Business'!O:O)</f>
        <v>N</v>
      </c>
    </row>
    <row r="34" spans="1:12" x14ac:dyDescent="0.25">
      <c r="A34" s="338">
        <f>_xlfn.XLOOKUP($C34,'New Business'!D:D,'New Business'!B:B)</f>
        <v>0</v>
      </c>
      <c r="B34" s="338" t="str">
        <f>_xlfn.XLOOKUP($C34,'New Business'!D:D,'New Business'!C:C)</f>
        <v>Buy for Uni</v>
      </c>
      <c r="C34" s="338" t="str">
        <f>'New Business'!D36</f>
        <v>BU09</v>
      </c>
      <c r="D34" s="339" t="str">
        <f>_xlfn.XLOOKUP($C34,'New Business'!D:D,'New Business'!E:E)</f>
        <v>Buy for Uni 5 Year Discount</v>
      </c>
      <c r="E34" s="339">
        <f>_xlfn.XLOOKUP($C34,'New Business'!D:D,'New Business'!R:R)</f>
        <v>1</v>
      </c>
      <c r="F34" s="340">
        <f>_xlfn.XLOOKUP($C34,'New Business'!D:D,'New Business'!G:G)</f>
        <v>5.3899999999999997E-2</v>
      </c>
      <c r="G34" s="340" t="str">
        <f>_xlfn.XLOOKUP($C34,'New Business'!$D:$D,'New Business'!S:S)</f>
        <v>None</v>
      </c>
      <c r="H34" s="343">
        <f>_xlfn.XLOOKUP($C34,'New Business'!$D:$D,'New Business'!M:M)</f>
        <v>599</v>
      </c>
      <c r="I34" s="342" t="str" cm="1">
        <f t="array" ref="I34">_xlfn.XLOOKUP($C34, 'New Business'!$D:$D, 'New Business'!P:P &amp; "-" &amp; 'New Business'!Q:Q)</f>
        <v>£125k-£400k</v>
      </c>
      <c r="J34" s="339" t="str">
        <f>_xlfn.XLOOKUP($C34,'New Business'!$D:$D,'New Business'!T:T)</f>
        <v>n/a</v>
      </c>
      <c r="K34" s="339" t="str">
        <f>_xlfn.XLOOKUP($C34,'New Business'!$D:$D,'New Business'!N:N)</f>
        <v>N</v>
      </c>
      <c r="L34" s="339" t="str">
        <f>_xlfn.XLOOKUP($C34,'New Business'!$D:$D,'New Business'!O:O)</f>
        <v>N</v>
      </c>
    </row>
    <row r="35" spans="1:12" x14ac:dyDescent="0.25">
      <c r="A35" s="338">
        <f>_xlfn.XLOOKUP($C35,'New Business'!D:D,'New Business'!B:B)</f>
        <v>0</v>
      </c>
      <c r="B35" s="338" t="str">
        <f>_xlfn.XLOOKUP($C35,'New Business'!D:D,'New Business'!C:C)</f>
        <v>Mayflower</v>
      </c>
      <c r="C35" s="338" t="str">
        <f>'New Business'!D37</f>
        <v>SB43</v>
      </c>
      <c r="D35" s="339" t="str">
        <f>_xlfn.XLOOKUP($C35,'New Business'!D:D,'New Business'!E:E)</f>
        <v>Lifetime Discount Self-Build Mayflower</v>
      </c>
      <c r="E35" s="339">
        <f>_xlfn.XLOOKUP($C35,'New Business'!D:D,'New Business'!R:R)</f>
        <v>0.8</v>
      </c>
      <c r="F35" s="340">
        <f>_xlfn.XLOOKUP($C35,'New Business'!D:D,'New Business'!G:G)</f>
        <v>5.8499999999999996E-2</v>
      </c>
      <c r="G35" s="340" t="str">
        <f>_xlfn.XLOOKUP($C35,'New Business'!$D:$D,'New Business'!S:S)</f>
        <v>2% in 1st year only</v>
      </c>
      <c r="H35" s="341">
        <f>_xlfn.XLOOKUP($C35,'New Business'!$D:$D,'New Business'!M:M)</f>
        <v>1999</v>
      </c>
      <c r="I35" s="342" t="str" cm="1">
        <f t="array" ref="I35">_xlfn.XLOOKUP($C35, 'New Business'!$D:$D, 'New Business'!P:P &amp; "-" &amp; 'New Business'!Q:Q)</f>
        <v>£100k-£1m</v>
      </c>
      <c r="J35" s="339">
        <f>_xlfn.XLOOKUP($C35,'New Business'!$D:$D,'New Business'!T:T)</f>
        <v>0.1</v>
      </c>
      <c r="K35" s="339" t="str">
        <f>_xlfn.XLOOKUP($C35,'New Business'!$D:$D,'New Business'!N:N)</f>
        <v>N</v>
      </c>
      <c r="L35" s="339" t="str">
        <f>_xlfn.XLOOKUP($C35,'New Business'!$D:$D,'New Business'!O:O)</f>
        <v>N</v>
      </c>
    </row>
    <row r="36" spans="1:12" x14ac:dyDescent="0.25">
      <c r="A36" s="338">
        <f>_xlfn.XLOOKUP($C36,'New Business'!D:D,'New Business'!B:B)</f>
        <v>0</v>
      </c>
      <c r="B36" s="338">
        <f>_xlfn.XLOOKUP($C36,'New Business'!D:D,'New Business'!C:C)</f>
        <v>0</v>
      </c>
      <c r="C36" s="338" t="str">
        <f>'New Business'!D38</f>
        <v>SB44</v>
      </c>
      <c r="D36" s="339" t="str">
        <f>_xlfn.XLOOKUP($C36,'New Business'!D:D,'New Business'!E:E)</f>
        <v>Lifetime Discount Self-build Mayflower larger loan</v>
      </c>
      <c r="E36" s="339">
        <f>_xlfn.XLOOKUP($C36,'New Business'!D:D,'New Business'!R:R)</f>
        <v>0.7</v>
      </c>
      <c r="F36" s="340">
        <f>_xlfn.XLOOKUP($C36,'New Business'!D:D,'New Business'!G:G)</f>
        <v>5.9399999999999994E-2</v>
      </c>
      <c r="G36" s="340" t="str">
        <f>_xlfn.XLOOKUP($C36,'New Business'!$D:$D,'New Business'!S:S)</f>
        <v>2%, 2%</v>
      </c>
      <c r="H36" s="341">
        <f>_xlfn.XLOOKUP($C36,'New Business'!$D:$D,'New Business'!M:M)</f>
        <v>2.5000000000000001E-3</v>
      </c>
      <c r="I36" s="342" t="str" cm="1">
        <f t="array" ref="I36">_xlfn.XLOOKUP($C36, 'New Business'!$D:$D, 'New Business'!P:P &amp; "-" &amp; 'New Business'!Q:Q)</f>
        <v>&gt;£1m-£1.8m</v>
      </c>
      <c r="J36" s="339">
        <f>_xlfn.XLOOKUP($C36,'New Business'!$D:$D,'New Business'!T:T)</f>
        <v>0.1</v>
      </c>
      <c r="K36" s="339" t="str">
        <f>_xlfn.XLOOKUP($C36,'New Business'!$D:$D,'New Business'!N:N)</f>
        <v>N</v>
      </c>
      <c r="L36" s="339" t="str">
        <f>_xlfn.XLOOKUP($C36,'New Business'!$D:$D,'New Business'!O:O)</f>
        <v>N</v>
      </c>
    </row>
    <row r="37" spans="1:12" x14ac:dyDescent="0.25">
      <c r="A37" s="338">
        <f>_xlfn.XLOOKUP($C37,'New Business'!D:D,'New Business'!B:B)</f>
        <v>0</v>
      </c>
      <c r="B37" s="338" t="str">
        <f>_xlfn.XLOOKUP($C37,'New Business'!D:D,'New Business'!C:C)</f>
        <v>BuildLoan</v>
      </c>
      <c r="C37" s="338" t="str">
        <f>'New Business'!D39</f>
        <v>SB45</v>
      </c>
      <c r="D37" s="339" t="str">
        <f>_xlfn.XLOOKUP($C37,'New Business'!D:D,'New Business'!E:E)</f>
        <v>Lifetime Discount Self-build BuildLoan</v>
      </c>
      <c r="E37" s="339">
        <f>_xlfn.XLOOKUP($C37,'New Business'!D:D,'New Business'!R:R)</f>
        <v>0.8</v>
      </c>
      <c r="F37" s="340">
        <f>_xlfn.XLOOKUP($C37,'New Business'!D:D,'New Business'!G:G)</f>
        <v>5.8499999999999996E-2</v>
      </c>
      <c r="G37" s="340" t="str">
        <f>_xlfn.XLOOKUP($C37,'New Business'!$D:$D,'New Business'!S:S)</f>
        <v>2% in 1st year only</v>
      </c>
      <c r="H37" s="341">
        <f>_xlfn.XLOOKUP($C37,'New Business'!$D:$D,'New Business'!M:M)</f>
        <v>1999</v>
      </c>
      <c r="I37" s="342" t="str" cm="1">
        <f t="array" ref="I37">_xlfn.XLOOKUP($C37, 'New Business'!$D:$D, 'New Business'!P:P &amp; "-" &amp; 'New Business'!Q:Q)</f>
        <v>£100k-£600k</v>
      </c>
      <c r="J37" s="339">
        <f>_xlfn.XLOOKUP($C37,'New Business'!$D:$D,'New Business'!T:T)</f>
        <v>0.1</v>
      </c>
      <c r="K37" s="339" t="str">
        <f>_xlfn.XLOOKUP($C37,'New Business'!$D:$D,'New Business'!N:N)</f>
        <v>N</v>
      </c>
      <c r="L37" s="339" t="str">
        <f>_xlfn.XLOOKUP($C37,'New Business'!$D:$D,'New Business'!O:O)</f>
        <v>N</v>
      </c>
    </row>
    <row r="38" spans="1:12" x14ac:dyDescent="0.25">
      <c r="A38" s="338">
        <f>_xlfn.XLOOKUP($C38,'New Business'!D:D,'New Business'!B:B)</f>
        <v>0</v>
      </c>
      <c r="B38" s="338">
        <f>_xlfn.XLOOKUP($C38,'New Business'!D:D,'New Business'!C:C)</f>
        <v>0</v>
      </c>
      <c r="C38" s="338" t="str">
        <f>'New Business'!D40</f>
        <v>SB46</v>
      </c>
      <c r="D38" s="339" t="str">
        <f>_xlfn.XLOOKUP($C38,'New Business'!D:D,'New Business'!E:E)</f>
        <v>Lifetime Discount Self-Build BuildLoan (Accelerator)</v>
      </c>
      <c r="E38" s="339">
        <f>_xlfn.XLOOKUP($C38,'New Business'!D:D,'New Business'!R:R)</f>
        <v>0.8</v>
      </c>
      <c r="F38" s="340">
        <f>_xlfn.XLOOKUP($C38,'New Business'!D:D,'New Business'!G:G)</f>
        <v>6.0399999999999995E-2</v>
      </c>
      <c r="G38" s="340" t="str">
        <f>_xlfn.XLOOKUP($C38,'New Business'!$D:$D,'New Business'!S:S)</f>
        <v>2% in 1st year only</v>
      </c>
      <c r="H38" s="341">
        <f>_xlfn.XLOOKUP($C38,'New Business'!$D:$D,'New Business'!M:M)</f>
        <v>1999</v>
      </c>
      <c r="I38" s="342" t="str" cm="1">
        <f t="array" ref="I38">_xlfn.XLOOKUP($C38, 'New Business'!$D:$D, 'New Business'!P:P &amp; "-" &amp; 'New Business'!Q:Q)</f>
        <v>£100k-£600k</v>
      </c>
      <c r="J38" s="339">
        <f>_xlfn.XLOOKUP($C38,'New Business'!$D:$D,'New Business'!T:T)</f>
        <v>0.1</v>
      </c>
      <c r="K38" s="339" t="str">
        <f>_xlfn.XLOOKUP($C38,'New Business'!$D:$D,'New Business'!N:N)</f>
        <v>N</v>
      </c>
      <c r="L38" s="339" t="str">
        <f>_xlfn.XLOOKUP($C38,'New Business'!$D:$D,'New Business'!O:O)</f>
        <v>N</v>
      </c>
    </row>
    <row r="39" spans="1:12" x14ac:dyDescent="0.25">
      <c r="A39" s="338">
        <f>_xlfn.XLOOKUP($C39,'New Business'!D:D,'New Business'!B:B)</f>
        <v>0</v>
      </c>
      <c r="B39" s="338">
        <f>_xlfn.XLOOKUP($C39,'New Business'!D:D,'New Business'!C:C)</f>
        <v>0</v>
      </c>
      <c r="C39" s="338" t="str">
        <f>'New Business'!D41</f>
        <v>SB47</v>
      </c>
      <c r="D39" s="339" t="str">
        <f>_xlfn.XLOOKUP($C39,'New Business'!D:D,'New Business'!E:E)</f>
        <v>Lifetime Discount Self-Build BuildLoan
larger loan</v>
      </c>
      <c r="E39" s="339">
        <f>_xlfn.XLOOKUP($C39,'New Business'!D:D,'New Business'!R:R)</f>
        <v>0.7</v>
      </c>
      <c r="F39" s="340">
        <f>_xlfn.XLOOKUP($C39,'New Business'!D:D,'New Business'!G:G)</f>
        <v>5.9399999999999994E-2</v>
      </c>
      <c r="G39" s="340" t="str">
        <f>_xlfn.XLOOKUP($C39,'New Business'!$D:$D,'New Business'!S:S)</f>
        <v>2%, 2%</v>
      </c>
      <c r="H39" s="341">
        <f>_xlfn.XLOOKUP($C39,'New Business'!$D:$D,'New Business'!M:M)</f>
        <v>2.5000000000000001E-3</v>
      </c>
      <c r="I39" s="342" t="str" cm="1">
        <f t="array" ref="I39">_xlfn.XLOOKUP($C39, 'New Business'!$D:$D, 'New Business'!P:P &amp; "-" &amp; 'New Business'!Q:Q)</f>
        <v>&gt;£600k-£1.8m</v>
      </c>
      <c r="J39" s="339">
        <f>_xlfn.XLOOKUP($C39,'New Business'!$D:$D,'New Business'!T:T)</f>
        <v>0.1</v>
      </c>
      <c r="K39" s="339" t="str">
        <f>_xlfn.XLOOKUP($C39,'New Business'!$D:$D,'New Business'!N:N)</f>
        <v>N</v>
      </c>
      <c r="L39" s="339" t="str">
        <f>_xlfn.XLOOKUP($C39,'New Business'!$D:$D,'New Business'!O:O)</f>
        <v>N</v>
      </c>
    </row>
    <row r="40" spans="1:12" x14ac:dyDescent="0.25">
      <c r="A40" s="338" t="str">
        <f>_xlfn.XLOOKUP($C40,'New Business'!D:D,'New Business'!B:B)</f>
        <v>Buy to Let</v>
      </c>
      <c r="B40" s="338" t="str">
        <f>_xlfn.XLOOKUP($C40,'New Business'!D:D,'New Business'!C:C)</f>
        <v>Standard</v>
      </c>
      <c r="C40" s="338" t="str">
        <f>'New Business'!D42</f>
        <v>B087</v>
      </c>
      <c r="D40" s="339" t="str">
        <f>_xlfn.XLOOKUP($C40,'New Business'!D:D,'New Business'!E:E)</f>
        <v>2 year fixed Buy to Let</v>
      </c>
      <c r="E40" s="339">
        <f>_xlfn.XLOOKUP($C40,'New Business'!D:D,'New Business'!R:R)</f>
        <v>0.75</v>
      </c>
      <c r="F40" s="340">
        <f>_xlfn.XLOOKUP($C40,'New Business'!D:D,'New Business'!G:G)</f>
        <v>5.8500000000000003E-2</v>
      </c>
      <c r="G40" s="340" t="str">
        <f>_xlfn.XLOOKUP($C40,'New Business'!$D:$D,'New Business'!S:S)</f>
        <v>2%, 2%</v>
      </c>
      <c r="H40" s="341">
        <f>_xlfn.XLOOKUP($C40,'New Business'!$D:$D,'New Business'!M:M)</f>
        <v>999</v>
      </c>
      <c r="I40" s="342" t="str" cm="1">
        <f t="array" ref="I40">_xlfn.XLOOKUP($C40, 'New Business'!$D:$D, 'New Business'!P:P &amp; "-" &amp; 'New Business'!Q:Q)</f>
        <v>£100k-£500k</v>
      </c>
      <c r="J40" s="339">
        <f>_xlfn.XLOOKUP($C40,'New Business'!$D:$D,'New Business'!T:T)</f>
        <v>0.1</v>
      </c>
      <c r="K40" s="339" t="str">
        <f>_xlfn.XLOOKUP($C40,'New Business'!$D:$D,'New Business'!N:N)</f>
        <v>N</v>
      </c>
      <c r="L40" s="339" t="str">
        <f>_xlfn.XLOOKUP($C40,'New Business'!$D:$D,'New Business'!O:O)</f>
        <v>N</v>
      </c>
    </row>
    <row r="41" spans="1:12" x14ac:dyDescent="0.25">
      <c r="A41" s="338">
        <f>_xlfn.XLOOKUP($C41,'New Business'!D:D,'New Business'!B:B)</f>
        <v>0</v>
      </c>
      <c r="B41" s="338">
        <f>_xlfn.XLOOKUP($C41,'New Business'!D:D,'New Business'!C:C)</f>
        <v>0</v>
      </c>
      <c r="C41" s="338" t="str">
        <f>'New Business'!D43</f>
        <v>B088</v>
      </c>
      <c r="D41" s="339" t="str">
        <f>_xlfn.XLOOKUP($C41,'New Business'!D:D,'New Business'!E:E)</f>
        <v>5 year fixed Buy to Let</v>
      </c>
      <c r="E41" s="339">
        <f>_xlfn.XLOOKUP($C41,'New Business'!D:D,'New Business'!R:R)</f>
        <v>0.75</v>
      </c>
      <c r="F41" s="340">
        <f>_xlfn.XLOOKUP($C41,'New Business'!D:D,'New Business'!G:G)</f>
        <v>5.9400000000000001E-2</v>
      </c>
      <c r="G41" s="340" t="str">
        <f>_xlfn.XLOOKUP($C41,'New Business'!$D:$D,'New Business'!S:S)</f>
        <v>5%, 4%, 3%, 2%, 2%</v>
      </c>
      <c r="H41" s="341">
        <f>_xlfn.XLOOKUP($C41,'New Business'!$D:$D,'New Business'!M:M)</f>
        <v>999</v>
      </c>
      <c r="I41" s="342" t="str" cm="1">
        <f t="array" ref="I41">_xlfn.XLOOKUP($C41, 'New Business'!$D:$D, 'New Business'!P:P &amp; "-" &amp; 'New Business'!Q:Q)</f>
        <v>£100k-£500k</v>
      </c>
      <c r="J41" s="339">
        <f>_xlfn.XLOOKUP($C41,'New Business'!$D:$D,'New Business'!T:T)</f>
        <v>0.1</v>
      </c>
      <c r="K41" s="339" t="str">
        <f>_xlfn.XLOOKUP($C41,'New Business'!$D:$D,'New Business'!N:N)</f>
        <v>N</v>
      </c>
      <c r="L41" s="339" t="str">
        <f>_xlfn.XLOOKUP($C41,'New Business'!$D:$D,'New Business'!O:O)</f>
        <v>N</v>
      </c>
    </row>
    <row r="42" spans="1:12" x14ac:dyDescent="0.25">
      <c r="A42" s="338">
        <f>_xlfn.XLOOKUP($C42,'New Business'!D:D,'New Business'!B:B)</f>
        <v>0</v>
      </c>
      <c r="B42" s="338">
        <f>_xlfn.XLOOKUP($C42,'New Business'!D:D,'New Business'!C:C)</f>
        <v>0</v>
      </c>
      <c r="C42" s="338" t="str">
        <f>'New Business'!D44</f>
        <v>B094</v>
      </c>
      <c r="D42" s="339" t="str">
        <f>_xlfn.XLOOKUP($C42,'New Business'!D:D,'New Business'!E:E)</f>
        <v>2 year discount Buy to Let</v>
      </c>
      <c r="E42" s="339">
        <f>_xlfn.XLOOKUP($C42,'New Business'!D:D,'New Business'!R:R)</f>
        <v>0.75</v>
      </c>
      <c r="F42" s="340">
        <f>_xlfn.XLOOKUP($C42,'New Business'!D:D,'New Business'!G:G)</f>
        <v>5.1400000000000001E-2</v>
      </c>
      <c r="G42" s="340" t="str">
        <f>_xlfn.XLOOKUP($C42,'New Business'!$D:$D,'New Business'!S:S)</f>
        <v>2%, 2%</v>
      </c>
      <c r="H42" s="341">
        <f>_xlfn.XLOOKUP($C42,'New Business'!$D:$D,'New Business'!M:M)</f>
        <v>999</v>
      </c>
      <c r="I42" s="342" t="str" cm="1">
        <f t="array" ref="I42">_xlfn.XLOOKUP($C42, 'New Business'!$D:$D, 'New Business'!P:P &amp; "-" &amp; 'New Business'!Q:Q)</f>
        <v>£100k-£1m</v>
      </c>
      <c r="J42" s="339">
        <f>_xlfn.XLOOKUP($C42,'New Business'!$D:$D,'New Business'!T:T)</f>
        <v>0.25</v>
      </c>
      <c r="K42" s="339" t="str">
        <f>_xlfn.XLOOKUP($C42,'New Business'!$D:$D,'New Business'!N:N)</f>
        <v>N</v>
      </c>
      <c r="L42" s="339" t="str">
        <f>_xlfn.XLOOKUP($C42,'New Business'!$D:$D,'New Business'!O:O)</f>
        <v>N</v>
      </c>
    </row>
    <row r="43" spans="1:12" x14ac:dyDescent="0.25">
      <c r="A43" s="338">
        <f>_xlfn.XLOOKUP($C43,'New Business'!D:D,'New Business'!B:B)</f>
        <v>0</v>
      </c>
      <c r="B43" s="338" t="str">
        <f>_xlfn.XLOOKUP($C43,'New Business'!D:D,'New Business'!C:C)</f>
        <v>Professionals</v>
      </c>
      <c r="C43" s="338" t="str">
        <f>'New Business'!D45</f>
        <v>B089</v>
      </c>
      <c r="D43" s="339" t="str">
        <f>_xlfn.XLOOKUP($C43,'New Business'!D:D,'New Business'!E:E)</f>
        <v>2 year fixed 
Buy to Let (Professionals)</v>
      </c>
      <c r="E43" s="339">
        <f>_xlfn.XLOOKUP($C43,'New Business'!D:D,'New Business'!R:R)</f>
        <v>0.75</v>
      </c>
      <c r="F43" s="340">
        <f>_xlfn.XLOOKUP($C43,'New Business'!D:D,'New Business'!G:G)</f>
        <v>6.3500000000000001E-2</v>
      </c>
      <c r="G43" s="340" t="str">
        <f>_xlfn.XLOOKUP($C43,'New Business'!$D:$D,'New Business'!S:S)</f>
        <v>2%, 2%</v>
      </c>
      <c r="H43" s="341">
        <f>_xlfn.XLOOKUP($C43,'New Business'!$D:$D,'New Business'!M:M)</f>
        <v>999</v>
      </c>
      <c r="I43" s="342" t="str" cm="1">
        <f t="array" ref="I43">_xlfn.XLOOKUP($C43, 'New Business'!$D:$D, 'New Business'!P:P &amp; "-" &amp; 'New Business'!Q:Q)</f>
        <v>£150k-£500k</v>
      </c>
      <c r="J43" s="339">
        <f>_xlfn.XLOOKUP($C43,'New Business'!$D:$D,'New Business'!T:T)</f>
        <v>0.1</v>
      </c>
      <c r="K43" s="339" t="str">
        <f>_xlfn.XLOOKUP($C43,'New Business'!$D:$D,'New Business'!N:N)</f>
        <v>N</v>
      </c>
      <c r="L43" s="339" t="str">
        <f>_xlfn.XLOOKUP($C43,'New Business'!$D:$D,'New Business'!O:O)</f>
        <v>N</v>
      </c>
    </row>
    <row r="44" spans="1:12" x14ac:dyDescent="0.25">
      <c r="A44" s="338">
        <f>_xlfn.XLOOKUP($C44,'New Business'!D:D,'New Business'!B:B)</f>
        <v>0</v>
      </c>
      <c r="B44" s="338">
        <f>_xlfn.XLOOKUP($C44,'New Business'!D:D,'New Business'!C:C)</f>
        <v>0</v>
      </c>
      <c r="C44" s="338" t="str">
        <f>'New Business'!D46</f>
        <v>B090</v>
      </c>
      <c r="D44" s="339" t="str">
        <f>_xlfn.XLOOKUP($C44,'New Business'!D:D,'New Business'!E:E)</f>
        <v>5 year fixed 
Buy to Let (Professionals)</v>
      </c>
      <c r="E44" s="339">
        <f>_xlfn.XLOOKUP($C44,'New Business'!D:D,'New Business'!R:R)</f>
        <v>0.75</v>
      </c>
      <c r="F44" s="340">
        <f>_xlfn.XLOOKUP($C44,'New Business'!D:D,'New Business'!G:G)</f>
        <v>6.3899999999999998E-2</v>
      </c>
      <c r="G44" s="340" t="str">
        <f>_xlfn.XLOOKUP($C44,'New Business'!$D:$D,'New Business'!S:S)</f>
        <v>5%, 4%, 3%, 2%, 2%</v>
      </c>
      <c r="H44" s="341">
        <f>_xlfn.XLOOKUP($C44,'New Business'!$D:$D,'New Business'!M:M)</f>
        <v>999</v>
      </c>
      <c r="I44" s="342" t="str" cm="1">
        <f t="array" ref="I44">_xlfn.XLOOKUP($C44, 'New Business'!$D:$D, 'New Business'!P:P &amp; "-" &amp; 'New Business'!Q:Q)</f>
        <v>£150k-£500k</v>
      </c>
      <c r="J44" s="339">
        <f>_xlfn.XLOOKUP($C44,'New Business'!$D:$D,'New Business'!T:T)</f>
        <v>0.1</v>
      </c>
      <c r="K44" s="339" t="str">
        <f>_xlfn.XLOOKUP($C44,'New Business'!$D:$D,'New Business'!N:N)</f>
        <v>N</v>
      </c>
      <c r="L44" s="339" t="str">
        <f>_xlfn.XLOOKUP($C44,'New Business'!$D:$D,'New Business'!O:O)</f>
        <v>N</v>
      </c>
    </row>
    <row r="45" spans="1:12" x14ac:dyDescent="0.25">
      <c r="A45" s="338">
        <f>_xlfn.XLOOKUP($C45,'New Business'!D:D,'New Business'!B:B)</f>
        <v>0</v>
      </c>
      <c r="B45" s="338">
        <f>_xlfn.XLOOKUP($C45,'New Business'!D:D,'New Business'!C:C)</f>
        <v>0</v>
      </c>
      <c r="C45" s="338" t="str">
        <f>'New Business'!D47</f>
        <v>B095</v>
      </c>
      <c r="D45" s="339" t="str">
        <f>_xlfn.XLOOKUP($C45,'New Business'!D:D,'New Business'!E:E)</f>
        <v>2 year discount Buy to Let (Professionals)</v>
      </c>
      <c r="E45" s="339">
        <f>_xlfn.XLOOKUP($C45,'New Business'!D:D,'New Business'!R:R)</f>
        <v>0.75</v>
      </c>
      <c r="F45" s="340">
        <f>_xlfn.XLOOKUP($C45,'New Business'!D:D,'New Business'!G:G)</f>
        <v>5.4899999999999997E-2</v>
      </c>
      <c r="G45" s="340" t="str">
        <f>_xlfn.XLOOKUP($C45,'New Business'!$D:$D,'New Business'!S:S)</f>
        <v>2%, 2%</v>
      </c>
      <c r="H45" s="341">
        <f>_xlfn.XLOOKUP($C45,'New Business'!$D:$D,'New Business'!M:M)</f>
        <v>1499</v>
      </c>
      <c r="I45" s="342" t="str" cm="1">
        <f t="array" ref="I45">_xlfn.XLOOKUP($C45, 'New Business'!$D:$D, 'New Business'!P:P &amp; "-" &amp; 'New Business'!Q:Q)</f>
        <v>£150k-£1m</v>
      </c>
      <c r="J45" s="339">
        <f>_xlfn.XLOOKUP($C45,'New Business'!$D:$D,'New Business'!T:T)</f>
        <v>0.25</v>
      </c>
      <c r="K45" s="339" t="str">
        <f>_xlfn.XLOOKUP($C45,'New Business'!$D:$D,'New Business'!N:N)</f>
        <v>N</v>
      </c>
      <c r="L45" s="339" t="str">
        <f>_xlfn.XLOOKUP($C45,'New Business'!$D:$D,'New Business'!O:O)</f>
        <v>N</v>
      </c>
    </row>
    <row r="46" spans="1:12" x14ac:dyDescent="0.25">
      <c r="A46" s="338">
        <f>_xlfn.XLOOKUP($C46,'New Business'!D:D,'New Business'!B:B)</f>
        <v>0</v>
      </c>
      <c r="B46" s="338" t="str">
        <f>_xlfn.XLOOKUP($C46,'New Business'!D:D,'New Business'!C:C)</f>
        <v>Exclusive</v>
      </c>
      <c r="C46" s="338" t="str">
        <f>'New Business'!D48</f>
        <v>B096</v>
      </c>
      <c r="D46" s="339" t="str">
        <f>_xlfn.XLOOKUP($C46,'New Business'!D:D,'New Business'!E:E)</f>
        <v>2 year discount Buy to Let</v>
      </c>
      <c r="E46" s="339">
        <f>_xlfn.XLOOKUP($C46,'New Business'!D:D,'New Business'!R:R)</f>
        <v>0.75</v>
      </c>
      <c r="F46" s="340">
        <f>_xlfn.XLOOKUP($C46,'New Business'!D:D,'New Business'!G:G)</f>
        <v>4.7899999999999998E-2</v>
      </c>
      <c r="G46" s="340" t="str">
        <f>_xlfn.XLOOKUP($C46,'New Business'!$D:$D,'New Business'!S:S)</f>
        <v>2%, 2%</v>
      </c>
      <c r="H46" s="341">
        <f>_xlfn.XLOOKUP($C46,'New Business'!$D:$D,'New Business'!M:M)</f>
        <v>0.02</v>
      </c>
      <c r="I46" s="342" t="str" cm="1">
        <f t="array" ref="I46">_xlfn.XLOOKUP($C46, 'New Business'!$D:$D, 'New Business'!P:P &amp; "-" &amp; 'New Business'!Q:Q)</f>
        <v>£150k-£1m</v>
      </c>
      <c r="J46" s="339">
        <f>_xlfn.XLOOKUP($C46,'New Business'!$D:$D,'New Business'!T:T)</f>
        <v>0.25</v>
      </c>
      <c r="K46" s="339" t="str">
        <f>_xlfn.XLOOKUP($C46,'New Business'!$D:$D,'New Business'!N:N)</f>
        <v>N</v>
      </c>
      <c r="L46" s="339" t="str">
        <f>_xlfn.XLOOKUP($C46,'New Business'!$D:$D,'New Business'!O:O)</f>
        <v>N</v>
      </c>
    </row>
    <row r="47" spans="1:12" x14ac:dyDescent="0.25">
      <c r="A47" s="338">
        <f>_xlfn.XLOOKUP($C47,'New Business'!D:D,'New Business'!B:B)</f>
        <v>0</v>
      </c>
      <c r="B47" s="338">
        <f>_xlfn.XLOOKUP($C47,'New Business'!D:D,'New Business'!C:C)</f>
        <v>0</v>
      </c>
      <c r="C47" s="338" t="str">
        <f>'New Business'!D49</f>
        <v>B091</v>
      </c>
      <c r="D47" s="339" t="str">
        <f>_xlfn.XLOOKUP($C47,'New Business'!D:D,'New Business'!E:E)</f>
        <v>5 year fixed 
Buy to Let</v>
      </c>
      <c r="E47" s="339">
        <f>_xlfn.XLOOKUP($C47,'New Business'!D:D,'New Business'!R:R)</f>
        <v>0.75</v>
      </c>
      <c r="F47" s="340">
        <f>_xlfn.XLOOKUP($C47,'New Business'!D:D,'New Business'!G:G)</f>
        <v>6.2E-2</v>
      </c>
      <c r="G47" s="340" t="str">
        <f>_xlfn.XLOOKUP($C47,'New Business'!$D:$D,'New Business'!S:S)</f>
        <v>5%, 4%, 3%, 2%, 2%</v>
      </c>
      <c r="H47" s="341">
        <f>_xlfn.XLOOKUP($C47,'New Business'!$D:$D,'New Business'!M:M)</f>
        <v>0.02</v>
      </c>
      <c r="I47" s="342" t="str" cm="1">
        <f t="array" ref="I47">_xlfn.XLOOKUP($C47, 'New Business'!$D:$D, 'New Business'!P:P &amp; "-" &amp; 'New Business'!Q:Q)</f>
        <v>£150k-£500k</v>
      </c>
      <c r="J47" s="339">
        <f>_xlfn.XLOOKUP($C47,'New Business'!$D:$D,'New Business'!T:T)</f>
        <v>0.1</v>
      </c>
      <c r="K47" s="339" t="str">
        <f>_xlfn.XLOOKUP($C47,'New Business'!$D:$D,'New Business'!N:N)</f>
        <v>N</v>
      </c>
      <c r="L47" s="339" t="str">
        <f>_xlfn.XLOOKUP($C47,'New Business'!$D:$D,'New Business'!O:O)</f>
        <v>N</v>
      </c>
    </row>
    <row r="48" spans="1:12" x14ac:dyDescent="0.25">
      <c r="A48" s="338">
        <f>_xlfn.XLOOKUP($C48,'New Business'!D:D,'New Business'!B:B)</f>
        <v>0</v>
      </c>
      <c r="B48" s="338" t="str">
        <f>_xlfn.XLOOKUP($C48,'New Business'!D:D,'New Business'!C:C)</f>
        <v>Expat</v>
      </c>
      <c r="C48" s="338" t="str">
        <f>'New Business'!D50</f>
        <v>X005</v>
      </c>
      <c r="D48" s="339" t="str">
        <f>_xlfn.XLOOKUP($C48,'New Business'!D:D,'New Business'!E:E)</f>
        <v xml:space="preserve">2 year discount Expat Buy to Let </v>
      </c>
      <c r="E48" s="339">
        <f>_xlfn.XLOOKUP($C48,'New Business'!D:D,'New Business'!R:R)</f>
        <v>0.75</v>
      </c>
      <c r="F48" s="340">
        <f>_xlfn.XLOOKUP($C48,'New Business'!D:D,'New Business'!G:G)</f>
        <v>5.2400000000000002E-2</v>
      </c>
      <c r="G48" s="340" t="str">
        <f>_xlfn.XLOOKUP($C48,'New Business'!$D:$D,'New Business'!S:S)</f>
        <v>2%, 2%</v>
      </c>
      <c r="H48" s="341">
        <f>_xlfn.XLOOKUP($C48,'New Business'!$D:$D,'New Business'!M:M)</f>
        <v>999</v>
      </c>
      <c r="I48" s="342" t="str" cm="1">
        <f t="array" ref="I48">_xlfn.XLOOKUP($C48, 'New Business'!$D:$D, 'New Business'!P:P &amp; "-" &amp; 'New Business'!Q:Q)</f>
        <v>£100k-£1m</v>
      </c>
      <c r="J48" s="339">
        <f>_xlfn.XLOOKUP($C48,'New Business'!$D:$D,'New Business'!T:T)</f>
        <v>0.25</v>
      </c>
      <c r="K48" s="339" t="str">
        <f>_xlfn.XLOOKUP($C48,'New Business'!$D:$D,'New Business'!N:N)</f>
        <v>N</v>
      </c>
      <c r="L48" s="339" t="str">
        <f>_xlfn.XLOOKUP($C48,'New Business'!$D:$D,'New Business'!O:O)</f>
        <v>N</v>
      </c>
    </row>
    <row r="49" spans="1:12" x14ac:dyDescent="0.25">
      <c r="A49" s="338">
        <f>_xlfn.XLOOKUP($C49,'New Business'!D:D,'New Business'!B:B)</f>
        <v>0</v>
      </c>
      <c r="B49" s="338">
        <f>_xlfn.XLOOKUP($C49,'New Business'!D:D,'New Business'!C:C)</f>
        <v>0</v>
      </c>
      <c r="C49" s="338" t="str">
        <f>'New Business'!D51</f>
        <v>X004</v>
      </c>
      <c r="D49" s="339" t="str">
        <f>_xlfn.XLOOKUP($C49,'New Business'!D:D,'New Business'!E:E)</f>
        <v>5 year fixed 
Expat Buy to Let</v>
      </c>
      <c r="E49" s="339">
        <f>_xlfn.XLOOKUP($C49,'New Business'!D:D,'New Business'!R:R)</f>
        <v>0.75</v>
      </c>
      <c r="F49" s="340">
        <f>_xlfn.XLOOKUP($C49,'New Business'!D:D,'New Business'!G:G)</f>
        <v>6.0900000000000003E-2</v>
      </c>
      <c r="G49" s="340" t="str">
        <f>_xlfn.XLOOKUP($C49,'New Business'!$D:$D,'New Business'!S:S)</f>
        <v>5%, 4%, 3%, 2%, 2%</v>
      </c>
      <c r="H49" s="341">
        <f>_xlfn.XLOOKUP($C49,'New Business'!$D:$D,'New Business'!M:M)</f>
        <v>999</v>
      </c>
      <c r="I49" s="342" t="str" cm="1">
        <f t="array" ref="I49">_xlfn.XLOOKUP($C49, 'New Business'!$D:$D, 'New Business'!P:P &amp; "-" &amp; 'New Business'!Q:Q)</f>
        <v>£100k-£500k</v>
      </c>
      <c r="J49" s="339">
        <f>_xlfn.XLOOKUP($C49,'New Business'!$D:$D,'New Business'!T:T)</f>
        <v>0.1</v>
      </c>
      <c r="K49" s="339" t="str">
        <f>_xlfn.XLOOKUP($C49,'New Business'!$D:$D,'New Business'!N:N)</f>
        <v>N</v>
      </c>
      <c r="L49" s="339" t="str">
        <f>_xlfn.XLOOKUP($C49,'New Business'!$D:$D,'New Business'!O:O)</f>
        <v>N</v>
      </c>
    </row>
    <row r="50" spans="1:12" x14ac:dyDescent="0.25">
      <c r="A50" s="338" t="str">
        <f>_xlfn.XLOOKUP($C50,'New Business'!D:D,'New Business'!B:B)</f>
        <v>Holiday Let</v>
      </c>
      <c r="B50" s="338" t="str">
        <f>_xlfn.XLOOKUP($C50,'New Business'!D:D,'New Business'!C:C)</f>
        <v>Standard</v>
      </c>
      <c r="C50" s="338" t="str">
        <f>'New Business'!D52</f>
        <v>H046</v>
      </c>
      <c r="D50" s="339" t="str">
        <f>_xlfn.XLOOKUP($C50,'New Business'!D:D,'New Business'!E:E)</f>
        <v>2 year fixed Holiday Let</v>
      </c>
      <c r="E50" s="339">
        <f>_xlfn.XLOOKUP($C50,'New Business'!D:D,'New Business'!R:R)</f>
        <v>0.75</v>
      </c>
      <c r="F50" s="340">
        <f>_xlfn.XLOOKUP($C50,'New Business'!D:D,'New Business'!G:G)</f>
        <v>6.4399999999999999E-2</v>
      </c>
      <c r="G50" s="340" t="str">
        <f>_xlfn.XLOOKUP($C50,'New Business'!$D:$D,'New Business'!S:S)</f>
        <v>2%, 2%</v>
      </c>
      <c r="H50" s="341">
        <f>_xlfn.XLOOKUP($C50,'New Business'!$D:$D,'New Business'!M:M)</f>
        <v>999</v>
      </c>
      <c r="I50" s="342" t="str" cm="1">
        <f t="array" ref="I50">_xlfn.XLOOKUP($C50, 'New Business'!$D:$D, 'New Business'!P:P &amp; "-" &amp; 'New Business'!Q:Q)</f>
        <v>£100k-£500k</v>
      </c>
      <c r="J50" s="339">
        <f>_xlfn.XLOOKUP($C50,'New Business'!$D:$D,'New Business'!T:T)</f>
        <v>0.1</v>
      </c>
      <c r="K50" s="339" t="str">
        <f>_xlfn.XLOOKUP($C50,'New Business'!$D:$D,'New Business'!N:N)</f>
        <v>N</v>
      </c>
      <c r="L50" s="339" t="str">
        <f>_xlfn.XLOOKUP($C50,'New Business'!$D:$D,'New Business'!O:O)</f>
        <v>N</v>
      </c>
    </row>
    <row r="51" spans="1:12" x14ac:dyDescent="0.25">
      <c r="A51" s="338">
        <f>_xlfn.XLOOKUP($C51,'New Business'!D:D,'New Business'!B:B)</f>
        <v>0</v>
      </c>
      <c r="B51" s="338">
        <f>_xlfn.XLOOKUP($C51,'New Business'!D:D,'New Business'!C:C)</f>
        <v>0</v>
      </c>
      <c r="C51" s="338" t="str">
        <f>'New Business'!D53</f>
        <v>H047</v>
      </c>
      <c r="D51" s="339" t="str">
        <f>_xlfn.XLOOKUP($C51,'New Business'!D:D,'New Business'!E:E)</f>
        <v>5 year fixed Holiday Let</v>
      </c>
      <c r="E51" s="339">
        <f>_xlfn.XLOOKUP($C51,'New Business'!D:D,'New Business'!R:R)</f>
        <v>0.75</v>
      </c>
      <c r="F51" s="340">
        <f>_xlfn.XLOOKUP($C51,'New Business'!D:D,'New Business'!G:G)</f>
        <v>6.4399999999999999E-2</v>
      </c>
      <c r="G51" s="340" t="str">
        <f>_xlfn.XLOOKUP($C51,'New Business'!$D:$D,'New Business'!S:S)</f>
        <v>5%, 4%, 3%, 2%, 2%</v>
      </c>
      <c r="H51" s="341">
        <f>_xlfn.XLOOKUP($C51,'New Business'!$D:$D,'New Business'!M:M)</f>
        <v>999</v>
      </c>
      <c r="I51" s="342" t="str" cm="1">
        <f t="array" ref="I51">_xlfn.XLOOKUP($C51, 'New Business'!$D:$D, 'New Business'!P:P &amp; "-" &amp; 'New Business'!Q:Q)</f>
        <v>£100k-£500k</v>
      </c>
      <c r="J51" s="339">
        <f>_xlfn.XLOOKUP($C51,'New Business'!$D:$D,'New Business'!T:T)</f>
        <v>0.1</v>
      </c>
      <c r="K51" s="339" t="str">
        <f>_xlfn.XLOOKUP($C51,'New Business'!$D:$D,'New Business'!N:N)</f>
        <v>N</v>
      </c>
      <c r="L51" s="339" t="str">
        <f>_xlfn.XLOOKUP($C51,'New Business'!$D:$D,'New Business'!O:O)</f>
        <v>N</v>
      </c>
    </row>
    <row r="52" spans="1:12" x14ac:dyDescent="0.25">
      <c r="A52" s="338">
        <f>_xlfn.XLOOKUP($C52,'New Business'!D:D,'New Business'!B:B)</f>
        <v>0</v>
      </c>
      <c r="B52" s="338">
        <f>_xlfn.XLOOKUP($C52,'New Business'!D:D,'New Business'!C:C)</f>
        <v>0</v>
      </c>
      <c r="C52" s="338" t="str">
        <f>'New Business'!D54</f>
        <v>H053</v>
      </c>
      <c r="D52" s="339" t="str">
        <f>_xlfn.XLOOKUP($C52,'New Business'!D:D,'New Business'!E:E)</f>
        <v>2 year discount Holiday Let</v>
      </c>
      <c r="E52" s="339">
        <f>_xlfn.XLOOKUP($C52,'New Business'!D:D,'New Business'!R:R)</f>
        <v>0.75</v>
      </c>
      <c r="F52" s="340">
        <f>_xlfn.XLOOKUP($C52,'New Business'!D:D,'New Business'!G:G)</f>
        <v>5.6899999999999999E-2</v>
      </c>
      <c r="G52" s="340" t="str">
        <f>_xlfn.XLOOKUP($C52,'New Business'!$D:$D,'New Business'!S:S)</f>
        <v>2%, 2%</v>
      </c>
      <c r="H52" s="341">
        <f>_xlfn.XLOOKUP($C52,'New Business'!$D:$D,'New Business'!M:M)</f>
        <v>999</v>
      </c>
      <c r="I52" s="342" t="str" cm="1">
        <f t="array" ref="I52">_xlfn.XLOOKUP($C52, 'New Business'!$D:$D, 'New Business'!P:P &amp; "-" &amp; 'New Business'!Q:Q)</f>
        <v>£100k-£1m</v>
      </c>
      <c r="J52" s="339">
        <f>_xlfn.XLOOKUP($C52,'New Business'!$D:$D,'New Business'!T:T)</f>
        <v>0.25</v>
      </c>
      <c r="K52" s="339" t="str">
        <f>_xlfn.XLOOKUP($C52,'New Business'!$D:$D,'New Business'!N:N)</f>
        <v>N</v>
      </c>
      <c r="L52" s="339" t="str">
        <f>_xlfn.XLOOKUP($C52,'New Business'!$D:$D,'New Business'!O:O)</f>
        <v>N</v>
      </c>
    </row>
    <row r="53" spans="1:12" x14ac:dyDescent="0.25">
      <c r="A53" s="338">
        <f>_xlfn.XLOOKUP($C53,'New Business'!D:D,'New Business'!B:B)</f>
        <v>0</v>
      </c>
      <c r="B53" s="338" t="str">
        <f>_xlfn.XLOOKUP($C53,'New Business'!D:D,'New Business'!C:C)</f>
        <v>Professionals</v>
      </c>
      <c r="C53" s="338" t="str">
        <f>'New Business'!D55</f>
        <v>H048</v>
      </c>
      <c r="D53" s="339" t="str">
        <f>_xlfn.XLOOKUP($C53,'New Business'!D:D,'New Business'!E:E)</f>
        <v>2 year fixed Holiday Let (Professionals)</v>
      </c>
      <c r="E53" s="339">
        <f>_xlfn.XLOOKUP($C53,'New Business'!D:D,'New Business'!R:R)</f>
        <v>0.75</v>
      </c>
      <c r="F53" s="340">
        <f>_xlfn.XLOOKUP($C53,'New Business'!D:D,'New Business'!G:G)</f>
        <v>6.8400000000000002E-2</v>
      </c>
      <c r="G53" s="340" t="str">
        <f>_xlfn.XLOOKUP($C53,'New Business'!$D:$D,'New Business'!S:S)</f>
        <v>2%, 2%</v>
      </c>
      <c r="H53" s="341">
        <f>_xlfn.XLOOKUP($C53,'New Business'!$D:$D,'New Business'!M:M)</f>
        <v>999</v>
      </c>
      <c r="I53" s="342" t="str" cm="1">
        <f t="array" ref="I53">_xlfn.XLOOKUP($C53, 'New Business'!$D:$D, 'New Business'!P:P &amp; "-" &amp; 'New Business'!Q:Q)</f>
        <v>£150k-£500k</v>
      </c>
      <c r="J53" s="339">
        <f>_xlfn.XLOOKUP($C53,'New Business'!$D:$D,'New Business'!T:T)</f>
        <v>0.1</v>
      </c>
      <c r="K53" s="339" t="str">
        <f>_xlfn.XLOOKUP($C53,'New Business'!$D:$D,'New Business'!N:N)</f>
        <v>N</v>
      </c>
      <c r="L53" s="339" t="str">
        <f>_xlfn.XLOOKUP($C53,'New Business'!$D:$D,'New Business'!O:O)</f>
        <v>N</v>
      </c>
    </row>
    <row r="54" spans="1:12" x14ac:dyDescent="0.25">
      <c r="A54" s="338">
        <f>_xlfn.XLOOKUP($C54,'New Business'!D:D,'New Business'!B:B)</f>
        <v>0</v>
      </c>
      <c r="B54" s="338">
        <f>_xlfn.XLOOKUP($C54,'New Business'!D:D,'New Business'!C:C)</f>
        <v>0</v>
      </c>
      <c r="C54" s="338" t="str">
        <f>'New Business'!D56</f>
        <v>H049</v>
      </c>
      <c r="D54" s="339" t="str">
        <f>_xlfn.XLOOKUP($C54,'New Business'!D:D,'New Business'!E:E)</f>
        <v>5 year fixed Holiday Let (Professionals)</v>
      </c>
      <c r="E54" s="339">
        <f>_xlfn.XLOOKUP($C54,'New Business'!D:D,'New Business'!R:R)</f>
        <v>0.75</v>
      </c>
      <c r="F54" s="340">
        <f>_xlfn.XLOOKUP($C54,'New Business'!D:D,'New Business'!G:G)</f>
        <v>6.7900000000000002E-2</v>
      </c>
      <c r="G54" s="340" t="str">
        <f>_xlfn.XLOOKUP($C54,'New Business'!$D:$D,'New Business'!S:S)</f>
        <v>5%, 4%, 3%, 2%, 2%</v>
      </c>
      <c r="H54" s="341">
        <f>_xlfn.XLOOKUP($C54,'New Business'!$D:$D,'New Business'!M:M)</f>
        <v>999</v>
      </c>
      <c r="I54" s="342" t="str" cm="1">
        <f t="array" ref="I54">_xlfn.XLOOKUP($C54, 'New Business'!$D:$D, 'New Business'!P:P &amp; "-" &amp; 'New Business'!Q:Q)</f>
        <v>£150k-£500k</v>
      </c>
      <c r="J54" s="339">
        <f>_xlfn.XLOOKUP($C54,'New Business'!$D:$D,'New Business'!T:T)</f>
        <v>0.1</v>
      </c>
      <c r="K54" s="339" t="str">
        <f>_xlfn.XLOOKUP($C54,'New Business'!$D:$D,'New Business'!N:N)</f>
        <v>N</v>
      </c>
      <c r="L54" s="339" t="str">
        <f>_xlfn.XLOOKUP($C54,'New Business'!$D:$D,'New Business'!O:O)</f>
        <v>N</v>
      </c>
    </row>
    <row r="55" spans="1:12" x14ac:dyDescent="0.25">
      <c r="A55" s="338">
        <f>_xlfn.XLOOKUP($C55,'New Business'!D:D,'New Business'!B:B)</f>
        <v>0</v>
      </c>
      <c r="B55" s="338">
        <f>_xlfn.XLOOKUP($C55,'New Business'!D:D,'New Business'!C:C)</f>
        <v>0</v>
      </c>
      <c r="C55" s="338" t="str">
        <f>'New Business'!D57</f>
        <v>H054</v>
      </c>
      <c r="D55" s="339" t="str">
        <f>_xlfn.XLOOKUP($C55,'New Business'!D:D,'New Business'!E:E)</f>
        <v>2 year discount Holiday Let (Professionals)</v>
      </c>
      <c r="E55" s="339">
        <f>_xlfn.XLOOKUP($C55,'New Business'!D:D,'New Business'!R:R)</f>
        <v>0.75</v>
      </c>
      <c r="F55" s="340">
        <f>_xlfn.XLOOKUP($C55,'New Business'!D:D,'New Business'!G:G)</f>
        <v>5.9899999999999995E-2</v>
      </c>
      <c r="G55" s="340" t="str">
        <f>_xlfn.XLOOKUP($C55,'New Business'!$D:$D,'New Business'!S:S)</f>
        <v>2%, 2%</v>
      </c>
      <c r="H55" s="341">
        <f>_xlfn.XLOOKUP($C55,'New Business'!$D:$D,'New Business'!M:M)</f>
        <v>1499</v>
      </c>
      <c r="I55" s="342" t="str" cm="1">
        <f t="array" ref="I55">_xlfn.XLOOKUP($C55, 'New Business'!$D:$D, 'New Business'!P:P &amp; "-" &amp; 'New Business'!Q:Q)</f>
        <v>£150k-£1m</v>
      </c>
      <c r="J55" s="339">
        <f>_xlfn.XLOOKUP($C55,'New Business'!$D:$D,'New Business'!T:T)</f>
        <v>0.25</v>
      </c>
      <c r="K55" s="339" t="str">
        <f>_xlfn.XLOOKUP($C55,'New Business'!$D:$D,'New Business'!N:N)</f>
        <v>N</v>
      </c>
      <c r="L55" s="339" t="str">
        <f>_xlfn.XLOOKUP($C55,'New Business'!$D:$D,'New Business'!O:O)</f>
        <v>N</v>
      </c>
    </row>
    <row r="56" spans="1:12" x14ac:dyDescent="0.25">
      <c r="A56" s="338">
        <f>_xlfn.XLOOKUP($C56,'New Business'!D:D,'New Business'!B:B)</f>
        <v>0</v>
      </c>
      <c r="B56" s="338" t="str">
        <f>_xlfn.XLOOKUP($C56,'New Business'!D:D,'New Business'!C:C)</f>
        <v>Exclusive</v>
      </c>
      <c r="C56" s="338" t="str">
        <f>'New Business'!D58</f>
        <v>H055</v>
      </c>
      <c r="D56" s="339" t="str">
        <f>_xlfn.XLOOKUP($C56,'New Business'!D:D,'New Business'!E:E)</f>
        <v>2 year discount Holiday Let</v>
      </c>
      <c r="E56" s="339">
        <f>_xlfn.XLOOKUP($C56,'New Business'!D:D,'New Business'!R:R)</f>
        <v>0.75</v>
      </c>
      <c r="F56" s="340">
        <f>_xlfn.XLOOKUP($C56,'New Business'!D:D,'New Business'!G:G)</f>
        <v>5.1900000000000002E-2</v>
      </c>
      <c r="G56" s="340" t="str">
        <f>_xlfn.XLOOKUP($C56,'New Business'!$D:$D,'New Business'!S:S)</f>
        <v>2%, 2%</v>
      </c>
      <c r="H56" s="341">
        <f>_xlfn.XLOOKUP($C56,'New Business'!$D:$D,'New Business'!M:M)</f>
        <v>0.02</v>
      </c>
      <c r="I56" s="342" t="str" cm="1">
        <f t="array" ref="I56">_xlfn.XLOOKUP($C56, 'New Business'!$D:$D, 'New Business'!P:P &amp; "-" &amp; 'New Business'!Q:Q)</f>
        <v>£150k-£1m</v>
      </c>
      <c r="J56" s="339">
        <f>_xlfn.XLOOKUP($C56,'New Business'!$D:$D,'New Business'!T:T)</f>
        <v>0.25</v>
      </c>
      <c r="K56" s="339" t="str">
        <f>_xlfn.XLOOKUP($C56,'New Business'!$D:$D,'New Business'!N:N)</f>
        <v>N</v>
      </c>
      <c r="L56" s="339" t="str">
        <f>_xlfn.XLOOKUP($C56,'New Business'!$D:$D,'New Business'!O:O)</f>
        <v>N</v>
      </c>
    </row>
    <row r="57" spans="1:12" x14ac:dyDescent="0.25">
      <c r="A57" s="338">
        <f>_xlfn.XLOOKUP($C57,'New Business'!D:D,'New Business'!B:B)</f>
        <v>0</v>
      </c>
      <c r="B57" s="338">
        <f>_xlfn.XLOOKUP($C57,'New Business'!D:D,'New Business'!C:C)</f>
        <v>0</v>
      </c>
      <c r="C57" s="338" t="str">
        <f>'New Business'!D59</f>
        <v>H050</v>
      </c>
      <c r="D57" s="339" t="str">
        <f>_xlfn.XLOOKUP($C57,'New Business'!D:D,'New Business'!E:E)</f>
        <v>5 year fixed Holiday Let</v>
      </c>
      <c r="E57" s="339">
        <f>_xlfn.XLOOKUP($C57,'New Business'!D:D,'New Business'!R:R)</f>
        <v>0.75</v>
      </c>
      <c r="F57" s="340">
        <f>_xlfn.XLOOKUP($C57,'New Business'!D:D,'New Business'!G:G)</f>
        <v>6.59E-2</v>
      </c>
      <c r="G57" s="340" t="str">
        <f>_xlfn.XLOOKUP($C57,'New Business'!$D:$D,'New Business'!S:S)</f>
        <v>5%, 4%, 3%, 2%, 2%</v>
      </c>
      <c r="H57" s="341">
        <f>_xlfn.XLOOKUP($C57,'New Business'!$D:$D,'New Business'!M:M)</f>
        <v>0.02</v>
      </c>
      <c r="I57" s="342" t="str" cm="1">
        <f t="array" ref="I57">_xlfn.XLOOKUP($C57, 'New Business'!$D:$D, 'New Business'!P:P &amp; "-" &amp; 'New Business'!Q:Q)</f>
        <v>£150k-£500k</v>
      </c>
      <c r="J57" s="339">
        <f>_xlfn.XLOOKUP($C57,'New Business'!$D:$D,'New Business'!T:T)</f>
        <v>0.1</v>
      </c>
      <c r="K57" s="339" t="str">
        <f>_xlfn.XLOOKUP($C57,'New Business'!$D:$D,'New Business'!N:N)</f>
        <v>N</v>
      </c>
      <c r="L57" s="339" t="str">
        <f>_xlfn.XLOOKUP($C57,'New Business'!$D:$D,'New Business'!O:O)</f>
        <v>N</v>
      </c>
    </row>
    <row r="58" spans="1:12" x14ac:dyDescent="0.25">
      <c r="C58" s="163"/>
    </row>
    <row r="59" spans="1:12" x14ac:dyDescent="0.25">
      <c r="C59" s="163"/>
    </row>
  </sheetData>
  <conditionalFormatting sqref="H1:H1048576">
    <cfRule type="cellIs" dxfId="2" priority="1" operator="greaterThan">
      <formula>1</formula>
    </cfRule>
    <cfRule type="cellIs" dxfId="1" priority="2" operator="equal">
      <formula>0</formula>
    </cfRule>
    <cfRule type="cellIs" dxfId="0" priority="3" operator="lessThan">
      <formula>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A22B-2FE8-467E-969C-745BD578541D}">
  <dimension ref="A1:K57"/>
  <sheetViews>
    <sheetView topLeftCell="A27" workbookViewId="0">
      <selection activeCell="E58" sqref="E58"/>
    </sheetView>
  </sheetViews>
  <sheetFormatPr defaultColWidth="8.85546875" defaultRowHeight="15" x14ac:dyDescent="0.25"/>
  <cols>
    <col min="4" max="4" width="48.42578125" bestFit="1" customWidth="1"/>
  </cols>
  <sheetData>
    <row r="1" spans="1:11" ht="24.75" thickBot="1" x14ac:dyDescent="0.3">
      <c r="A1" s="160" t="s">
        <v>278</v>
      </c>
      <c r="B1" s="160" t="s">
        <v>1</v>
      </c>
      <c r="C1" s="160" t="s">
        <v>16</v>
      </c>
      <c r="D1" s="160" t="s">
        <v>258</v>
      </c>
      <c r="E1" s="160" t="s">
        <v>279</v>
      </c>
      <c r="F1" s="160" t="s">
        <v>5</v>
      </c>
      <c r="G1" s="160" t="s">
        <v>6</v>
      </c>
      <c r="H1" s="160" t="s">
        <v>263</v>
      </c>
      <c r="I1" s="160" t="s">
        <v>11</v>
      </c>
      <c r="J1" s="160" t="s">
        <v>280</v>
      </c>
      <c r="K1" s="160" t="s">
        <v>211</v>
      </c>
    </row>
    <row r="2" spans="1:11" x14ac:dyDescent="0.25">
      <c r="A2" s="161" t="str">
        <f>_xlfn.XLOOKUP($E2,'New Business'!D:D,'New Business'!B:B)</f>
        <v>Residential</v>
      </c>
      <c r="B2" s="161">
        <f>_xlfn.XLOOKUP($E2,'New Business'!D:D,'New Business'!C:C)</f>
        <v>0</v>
      </c>
      <c r="C2" s="164">
        <f>_xlfn.XLOOKUP($E2,'New Business'!D:D,'New Business'!R:R)</f>
        <v>0.8</v>
      </c>
      <c r="D2" s="164" t="str">
        <f>_xlfn.XLOOKUP($E2,'New Business'!D:D,'New Business'!E:E)</f>
        <v>2 year fixed</v>
      </c>
      <c r="E2" s="162" t="str">
        <f>'New Business'!D5</f>
        <v>F573</v>
      </c>
      <c r="F2" s="165">
        <f>_xlfn.XLOOKUP($E2,'New Business'!D:D,'New Business'!G:G)</f>
        <v>5.3400000000000003E-2</v>
      </c>
      <c r="G2" s="165" t="str">
        <f>_xlfn.XLOOKUP($E2,'New Business'!$D:$D,'New Business'!H:H)</f>
        <v>-</v>
      </c>
      <c r="H2" s="165" t="str">
        <f>_xlfn.XLOOKUP($E2,'New Business'!$D:$D,'New Business'!S:S)</f>
        <v>2%, 2%</v>
      </c>
      <c r="I2" s="166">
        <f>_xlfn.XLOOKUP($E2,'New Business'!$D:$D,'New Business'!M:M)</f>
        <v>999</v>
      </c>
      <c r="J2" s="166" t="str" cm="1">
        <f t="array" ref="J2">_xlfn.XLOOKUP($E2, 'New Business'!$D:$D, 'New Business'!P:P &amp; "-" &amp; 'New Business'!Q:Q)</f>
        <v>£50k-£500k</v>
      </c>
      <c r="K2" s="164">
        <f>_xlfn.XLOOKUP($E2,'New Business'!$D:$D,'New Business'!T:T)</f>
        <v>0.1</v>
      </c>
    </row>
    <row r="3" spans="1:11" x14ac:dyDescent="0.25">
      <c r="A3" s="161">
        <f>_xlfn.XLOOKUP($E3,'New Business'!D:D,'New Business'!B:B)</f>
        <v>0</v>
      </c>
      <c r="B3" s="161">
        <f>_xlfn.XLOOKUP($E3,'New Business'!D:D,'New Business'!C:C)</f>
        <v>0</v>
      </c>
      <c r="C3" s="164">
        <f>_xlfn.XLOOKUP($E3,'New Business'!D:D,'New Business'!R:R)</f>
        <v>0.8</v>
      </c>
      <c r="D3" s="164" t="str">
        <f>_xlfn.XLOOKUP($E3,'New Business'!D:D,'New Business'!E:E)</f>
        <v>5 year fixed</v>
      </c>
      <c r="E3" s="162" t="str">
        <f>'New Business'!D6</f>
        <v>F574</v>
      </c>
      <c r="F3" s="165">
        <f>_xlfn.XLOOKUP($E3,'New Business'!D:D,'New Business'!G:G)</f>
        <v>5.3499999999999999E-2</v>
      </c>
      <c r="G3" s="165" t="str">
        <f>_xlfn.XLOOKUP($E3,'New Business'!$D:$D,'New Business'!H:H)</f>
        <v>-</v>
      </c>
      <c r="H3" s="165" t="str">
        <f>_xlfn.XLOOKUP($E3,'New Business'!$D:$D,'New Business'!S:S)</f>
        <v>5%, 4%, 3%, 2%, 2%</v>
      </c>
      <c r="I3" s="166">
        <f>_xlfn.XLOOKUP($E3,'New Business'!$D:$D,'New Business'!M:M)</f>
        <v>999</v>
      </c>
      <c r="J3" s="166" t="str" cm="1">
        <f t="array" ref="J3">_xlfn.XLOOKUP($E3, 'New Business'!$D:$D, 'New Business'!P:P &amp; "-" &amp; 'New Business'!Q:Q)</f>
        <v>£50k-£500k</v>
      </c>
      <c r="K3" s="164">
        <f>_xlfn.XLOOKUP($E3,'New Business'!$D:$D,'New Business'!T:T)</f>
        <v>0.1</v>
      </c>
    </row>
    <row r="4" spans="1:11" x14ac:dyDescent="0.25">
      <c r="A4" s="161">
        <f>_xlfn.XLOOKUP($E4,'New Business'!D:D,'New Business'!B:B)</f>
        <v>0</v>
      </c>
      <c r="B4" s="161">
        <f>_xlfn.XLOOKUP($E4,'New Business'!D:D,'New Business'!C:C)</f>
        <v>0</v>
      </c>
      <c r="C4" s="164">
        <f>_xlfn.XLOOKUP($E4,'New Business'!D:D,'New Business'!R:R)</f>
        <v>0.8</v>
      </c>
      <c r="D4" s="164" t="str">
        <f>_xlfn.XLOOKUP($E4,'New Business'!D:D,'New Business'!E:E)</f>
        <v>5 year fixed (no fee)</v>
      </c>
      <c r="E4" s="162" t="str">
        <f>'New Business'!D7</f>
        <v>F575</v>
      </c>
      <c r="F4" s="165">
        <f>_xlfn.XLOOKUP($E4,'New Business'!D:D,'New Business'!G:G)</f>
        <v>5.45E-2</v>
      </c>
      <c r="G4" s="165" t="str">
        <f>_xlfn.XLOOKUP($E4,'New Business'!$D:$D,'New Business'!H:H)</f>
        <v>-</v>
      </c>
      <c r="H4" s="165" t="str">
        <f>_xlfn.XLOOKUP($E4,'New Business'!$D:$D,'New Business'!S:S)</f>
        <v>5%, 4%, 3%, 2%, 2%</v>
      </c>
      <c r="I4" s="166">
        <f>_xlfn.XLOOKUP($E4,'New Business'!$D:$D,'New Business'!M:M)</f>
        <v>0</v>
      </c>
      <c r="J4" s="166" t="str" cm="1">
        <f t="array" ref="J4">_xlfn.XLOOKUP($E4, 'New Business'!$D:$D, 'New Business'!P:P &amp; "-" &amp; 'New Business'!Q:Q)</f>
        <v>£50k-£500k</v>
      </c>
      <c r="K4" s="164">
        <f>_xlfn.XLOOKUP($E4,'New Business'!$D:$D,'New Business'!T:T)</f>
        <v>0.1</v>
      </c>
    </row>
    <row r="5" spans="1:11" x14ac:dyDescent="0.25">
      <c r="A5" s="161">
        <f>_xlfn.XLOOKUP($E5,'New Business'!D:D,'New Business'!B:B)</f>
        <v>0</v>
      </c>
      <c r="B5" s="161">
        <f>_xlfn.XLOOKUP($E5,'New Business'!D:D,'New Business'!C:C)</f>
        <v>0</v>
      </c>
      <c r="C5" s="164">
        <f>_xlfn.XLOOKUP($E5,'New Business'!D:D,'New Business'!R:R)</f>
        <v>0.9</v>
      </c>
      <c r="D5" s="164" t="str">
        <f>_xlfn.XLOOKUP($E5,'New Business'!D:D,'New Business'!E:E)</f>
        <v>2 year fixed (90)</v>
      </c>
      <c r="E5" s="162" t="str">
        <f>'New Business'!D8</f>
        <v>F577</v>
      </c>
      <c r="F5" s="165">
        <f>_xlfn.XLOOKUP($E5,'New Business'!D:D,'New Business'!G:G)</f>
        <v>5.8400000000000001E-2</v>
      </c>
      <c r="G5" s="165" t="str">
        <f>_xlfn.XLOOKUP($E5,'New Business'!$D:$D,'New Business'!H:H)</f>
        <v>-</v>
      </c>
      <c r="H5" s="165" t="str">
        <f>_xlfn.XLOOKUP($E5,'New Business'!$D:$D,'New Business'!S:S)</f>
        <v>2%, 2%</v>
      </c>
      <c r="I5" s="166">
        <f>_xlfn.XLOOKUP($E5,'New Business'!$D:$D,'New Business'!M:M)</f>
        <v>999</v>
      </c>
      <c r="J5" s="166" t="str" cm="1">
        <f t="array" ref="J5">_xlfn.XLOOKUP($E5, 'New Business'!$D:$D, 'New Business'!P:P &amp; "-" &amp; 'New Business'!Q:Q)</f>
        <v>112500-£450k</v>
      </c>
      <c r="K5" s="164">
        <f>_xlfn.XLOOKUP($E5,'New Business'!$D:$D,'New Business'!T:T)</f>
        <v>0.1</v>
      </c>
    </row>
    <row r="6" spans="1:11" x14ac:dyDescent="0.25">
      <c r="A6" s="161">
        <f>_xlfn.XLOOKUP($E6,'New Business'!D:D,'New Business'!B:B)</f>
        <v>0</v>
      </c>
      <c r="B6" s="161">
        <f>_xlfn.XLOOKUP($E6,'New Business'!D:D,'New Business'!C:C)</f>
        <v>0</v>
      </c>
      <c r="C6" s="164">
        <f>_xlfn.XLOOKUP($E6,'New Business'!D:D,'New Business'!R:R)</f>
        <v>0.9</v>
      </c>
      <c r="D6" s="164" t="str">
        <f>_xlfn.XLOOKUP($E6,'New Business'!D:D,'New Business'!E:E)</f>
        <v>5 year fixed (90)</v>
      </c>
      <c r="E6" s="162" t="str">
        <f>'New Business'!D9</f>
        <v>F578</v>
      </c>
      <c r="F6" s="165">
        <f>_xlfn.XLOOKUP($E6,'New Business'!D:D,'New Business'!G:G)</f>
        <v>5.79E-2</v>
      </c>
      <c r="G6" s="165" t="str">
        <f>_xlfn.XLOOKUP($E6,'New Business'!$D:$D,'New Business'!H:H)</f>
        <v>-</v>
      </c>
      <c r="H6" s="165" t="str">
        <f>_xlfn.XLOOKUP($E6,'New Business'!$D:$D,'New Business'!S:S)</f>
        <v>5%, 4%, 3%, 2%, 2%</v>
      </c>
      <c r="I6" s="166">
        <f>_xlfn.XLOOKUP($E6,'New Business'!$D:$D,'New Business'!M:M)</f>
        <v>0</v>
      </c>
      <c r="J6" s="166" t="str" cm="1">
        <f t="array" ref="J6">_xlfn.XLOOKUP($E6, 'New Business'!$D:$D, 'New Business'!P:P &amp; "-" &amp; 'New Business'!Q:Q)</f>
        <v>112500-£450k</v>
      </c>
      <c r="K6" s="164">
        <f>_xlfn.XLOOKUP($E6,'New Business'!$D:$D,'New Business'!T:T)</f>
        <v>0.1</v>
      </c>
    </row>
    <row r="7" spans="1:11" x14ac:dyDescent="0.25">
      <c r="A7" s="161">
        <f>_xlfn.XLOOKUP($E7,'New Business'!D:D,'New Business'!B:B)</f>
        <v>0</v>
      </c>
      <c r="B7" s="161">
        <f>_xlfn.XLOOKUP($E7,'New Business'!D:D,'New Business'!C:C)</f>
        <v>0</v>
      </c>
      <c r="C7" s="164">
        <f>_xlfn.XLOOKUP($E7,'New Business'!D:D,'New Business'!R:R)</f>
        <v>0.95</v>
      </c>
      <c r="D7" s="164" t="str">
        <f>_xlfn.XLOOKUP($E7,'New Business'!D:D,'New Business'!E:E)</f>
        <v>5 year fixed (95)</v>
      </c>
      <c r="E7" s="162" t="str">
        <f>'New Business'!D10</f>
        <v>F579</v>
      </c>
      <c r="F7" s="165">
        <f>_xlfn.XLOOKUP($E7,'New Business'!D:D,'New Business'!G:G)</f>
        <v>6.0900000000000003E-2</v>
      </c>
      <c r="G7" s="165" t="str">
        <f>_xlfn.XLOOKUP($E7,'New Business'!$D:$D,'New Business'!H:H)</f>
        <v>-</v>
      </c>
      <c r="H7" s="165" t="str">
        <f>_xlfn.XLOOKUP($E7,'New Business'!$D:$D,'New Business'!S:S)</f>
        <v>5%, 4%, 3%, 2%, 2%</v>
      </c>
      <c r="I7" s="166">
        <f>_xlfn.XLOOKUP($E7,'New Business'!$D:$D,'New Business'!M:M)</f>
        <v>0</v>
      </c>
      <c r="J7" s="166" t="str" cm="1">
        <f t="array" ref="J7">_xlfn.XLOOKUP($E7, 'New Business'!$D:$D, 'New Business'!P:P &amp; "-" &amp; 'New Business'!Q:Q)</f>
        <v>118750-£350k</v>
      </c>
      <c r="K7" s="164">
        <f>_xlfn.XLOOKUP($E7,'New Business'!$D:$D,'New Business'!T:T)</f>
        <v>0.1</v>
      </c>
    </row>
    <row r="8" spans="1:11" x14ac:dyDescent="0.25">
      <c r="A8" s="161">
        <f>_xlfn.XLOOKUP($E8,'New Business'!D:D,'New Business'!B:B)</f>
        <v>0</v>
      </c>
      <c r="B8" s="161" t="str">
        <f>_xlfn.XLOOKUP($E8,'New Business'!D:D,'New Business'!C:C)</f>
        <v>Large Loan</v>
      </c>
      <c r="C8" s="164">
        <f>_xlfn.XLOOKUP($E8,'New Business'!D:D,'New Business'!R:R)</f>
        <v>0.8</v>
      </c>
      <c r="D8" s="164" t="str">
        <f>_xlfn.XLOOKUP($E8,'New Business'!D:D,'New Business'!E:E)</f>
        <v>2 year discount (large loan)</v>
      </c>
      <c r="E8" s="162" t="str">
        <f>'New Business'!D11</f>
        <v>D176</v>
      </c>
      <c r="F8" s="165">
        <f>_xlfn.XLOOKUP($E8,'New Business'!D:D,'New Business'!G:G)</f>
        <v>4.6899999999999997E-2</v>
      </c>
      <c r="G8" s="165">
        <f>_xlfn.XLOOKUP($E8,'New Business'!$D:$D,'New Business'!H:H)</f>
        <v>2.9100000000000001E-2</v>
      </c>
      <c r="H8" s="165" t="str">
        <f>_xlfn.XLOOKUP($E8,'New Business'!$D:$D,'New Business'!S:S)</f>
        <v>2%, 2%</v>
      </c>
      <c r="I8" s="166">
        <f>_xlfn.XLOOKUP($E8,'New Business'!$D:$D,'New Business'!M:M)</f>
        <v>999</v>
      </c>
      <c r="J8" s="166" t="str" cm="1">
        <f t="array" ref="J8">_xlfn.XLOOKUP($E8, 'New Business'!$D:$D, 'New Business'!P:P &amp; "-" &amp; 'New Business'!Q:Q)</f>
        <v>£500k-£1.8m</v>
      </c>
      <c r="K8" s="164">
        <f>_xlfn.XLOOKUP($E8,'New Business'!$D:$D,'New Business'!T:T)</f>
        <v>0.25</v>
      </c>
    </row>
    <row r="9" spans="1:11" x14ac:dyDescent="0.25">
      <c r="A9" s="161">
        <f>_xlfn.XLOOKUP($E9,'New Business'!D:D,'New Business'!B:B)</f>
        <v>0</v>
      </c>
      <c r="B9" s="161">
        <f>_xlfn.XLOOKUP($E9,'New Business'!D:D,'New Business'!C:C)</f>
        <v>0</v>
      </c>
      <c r="C9" s="164">
        <f>_xlfn.XLOOKUP($E9,'New Business'!D:D,'New Business'!R:R)</f>
        <v>0.8</v>
      </c>
      <c r="D9" s="164" t="str">
        <f>_xlfn.XLOOKUP($E9,'New Business'!D:D,'New Business'!E:E)</f>
        <v>5 year fixed (large loan)</v>
      </c>
      <c r="E9" s="162" t="str">
        <f>'New Business'!D12</f>
        <v>F576</v>
      </c>
      <c r="F9" s="165">
        <f>_xlfn.XLOOKUP($E9,'New Business'!D:D,'New Business'!G:G)</f>
        <v>5.3900000000000003E-2</v>
      </c>
      <c r="G9" s="165" t="str">
        <f>_xlfn.XLOOKUP($E9,'New Business'!$D:$D,'New Business'!H:H)</f>
        <v>-</v>
      </c>
      <c r="H9" s="165" t="str">
        <f>_xlfn.XLOOKUP($E9,'New Business'!$D:$D,'New Business'!S:S)</f>
        <v>5%, 4%, 3%, 2%, 2%</v>
      </c>
      <c r="I9" s="166">
        <f>_xlfn.XLOOKUP($E9,'New Business'!$D:$D,'New Business'!M:M)</f>
        <v>999</v>
      </c>
      <c r="J9" s="166" t="str" cm="1">
        <f t="array" ref="J9">_xlfn.XLOOKUP($E9, 'New Business'!$D:$D, 'New Business'!P:P &amp; "-" &amp; 'New Business'!Q:Q)</f>
        <v>£500k-£750k</v>
      </c>
      <c r="K9" s="164">
        <f>_xlfn.XLOOKUP($E9,'New Business'!$D:$D,'New Business'!T:T)</f>
        <v>0.1</v>
      </c>
    </row>
    <row r="10" spans="1:11" x14ac:dyDescent="0.25">
      <c r="A10" s="161">
        <f>_xlfn.XLOOKUP($E10,'New Business'!D:D,'New Business'!B:B)</f>
        <v>0</v>
      </c>
      <c r="B10" s="161" t="str">
        <f>_xlfn.XLOOKUP($E10,'New Business'!D:D,'New Business'!C:C)</f>
        <v>Complex
Prime</v>
      </c>
      <c r="C10" s="164">
        <f>_xlfn.XLOOKUP($E10,'New Business'!D:D,'New Business'!R:R)</f>
        <v>0.8</v>
      </c>
      <c r="D10" s="164" t="str">
        <f>_xlfn.XLOOKUP($E10,'New Business'!D:D,'New Business'!E:E)</f>
        <v>2 year fixed complex</v>
      </c>
      <c r="E10" s="162" t="str">
        <f>'New Business'!D13</f>
        <v>C017</v>
      </c>
      <c r="F10" s="165">
        <f>_xlfn.XLOOKUP($E10,'New Business'!D:D,'New Business'!G:G)</f>
        <v>5.6899999999999999E-2</v>
      </c>
      <c r="G10" s="165" t="str">
        <f>_xlfn.XLOOKUP($E10,'New Business'!$D:$D,'New Business'!H:H)</f>
        <v>-</v>
      </c>
      <c r="H10" s="165" t="str">
        <f>_xlfn.XLOOKUP($E10,'New Business'!$D:$D,'New Business'!S:S)</f>
        <v>2%, 2%</v>
      </c>
      <c r="I10" s="166">
        <f>_xlfn.XLOOKUP($E10,'New Business'!$D:$D,'New Business'!M:M)</f>
        <v>999</v>
      </c>
      <c r="J10" s="166" t="str" cm="1">
        <f t="array" ref="J10">_xlfn.XLOOKUP($E10, 'New Business'!$D:$D, 'New Business'!P:P &amp; "-" &amp; 'New Business'!Q:Q)</f>
        <v>£100k-£500k</v>
      </c>
      <c r="K10" s="164">
        <f>_xlfn.XLOOKUP($E10,'New Business'!$D:$D,'New Business'!T:T)</f>
        <v>0.1</v>
      </c>
    </row>
    <row r="11" spans="1:11" x14ac:dyDescent="0.25">
      <c r="A11" s="161">
        <f>_xlfn.XLOOKUP($E11,'New Business'!D:D,'New Business'!B:B)</f>
        <v>0</v>
      </c>
      <c r="B11" s="161">
        <f>_xlfn.XLOOKUP($E11,'New Business'!D:D,'New Business'!C:C)</f>
        <v>0</v>
      </c>
      <c r="C11" s="164">
        <f>_xlfn.XLOOKUP($E11,'New Business'!D:D,'New Business'!R:R)</f>
        <v>0.9</v>
      </c>
      <c r="D11" s="164" t="str">
        <f>_xlfn.XLOOKUP($E11,'New Business'!D:D,'New Business'!E:E)</f>
        <v>5 year fixed complex</v>
      </c>
      <c r="E11" s="162" t="str">
        <f>'New Business'!D16</f>
        <v>C020</v>
      </c>
      <c r="F11" s="165">
        <f>_xlfn.XLOOKUP($E11,'New Business'!D:D,'New Business'!G:G)</f>
        <v>6.1899999999999997E-2</v>
      </c>
      <c r="G11" s="165" t="str">
        <f>_xlfn.XLOOKUP($E11,'New Business'!$D:$D,'New Business'!H:H)</f>
        <v>-</v>
      </c>
      <c r="H11" s="165" t="str">
        <f>_xlfn.XLOOKUP($E11,'New Business'!$D:$D,'New Business'!S:S)</f>
        <v>5%, 4%, 3%, 2%, 2%</v>
      </c>
      <c r="I11" s="166">
        <f>_xlfn.XLOOKUP($E11,'New Business'!$D:$D,'New Business'!M:M)</f>
        <v>999</v>
      </c>
      <c r="J11" s="166" t="str" cm="1">
        <f t="array" ref="J11">_xlfn.XLOOKUP($E11, 'New Business'!$D:$D, 'New Business'!P:P &amp; "-" &amp; 'New Business'!Q:Q)</f>
        <v>112500-£450k</v>
      </c>
      <c r="K11" s="164">
        <f>_xlfn.XLOOKUP($E11,'New Business'!$D:$D,'New Business'!T:T)</f>
        <v>0.1</v>
      </c>
    </row>
    <row r="12" spans="1:11" x14ac:dyDescent="0.25">
      <c r="A12" s="161">
        <f>_xlfn.XLOOKUP($E12,'New Business'!D:D,'New Business'!B:B)</f>
        <v>0</v>
      </c>
      <c r="B12" s="161">
        <f>_xlfn.XLOOKUP($E12,'New Business'!D:D,'New Business'!C:C)</f>
        <v>0</v>
      </c>
      <c r="C12" s="164">
        <f>_xlfn.XLOOKUP($E12,'New Business'!D:D,'New Business'!R:R)</f>
        <v>0.8</v>
      </c>
      <c r="D12" s="164" t="str">
        <f>_xlfn.XLOOKUP($E12,'New Business'!D:D,'New Business'!E:E)</f>
        <v>2 year discount complex</v>
      </c>
      <c r="E12" s="162" t="str">
        <f>'New Business'!D17</f>
        <v>C021</v>
      </c>
      <c r="F12" s="165">
        <f>_xlfn.XLOOKUP($E12,'New Business'!D:D,'New Business'!G:G)</f>
        <v>5.1900000000000002E-2</v>
      </c>
      <c r="G12" s="165">
        <f>_xlfn.XLOOKUP($E12,'New Business'!$D:$D,'New Business'!H:H)</f>
        <v>2.41E-2</v>
      </c>
      <c r="H12" s="165" t="str">
        <f>_xlfn.XLOOKUP($E12,'New Business'!$D:$D,'New Business'!S:S)</f>
        <v>2%, 2%</v>
      </c>
      <c r="I12" s="166">
        <f>_xlfn.XLOOKUP($E12,'New Business'!$D:$D,'New Business'!M:M)</f>
        <v>499</v>
      </c>
      <c r="J12" s="166" t="str" cm="1">
        <f t="array" ref="J12">_xlfn.XLOOKUP($E12, 'New Business'!$D:$D, 'New Business'!P:P &amp; "-" &amp; 'New Business'!Q:Q)</f>
        <v>£100k-£1m</v>
      </c>
      <c r="K12" s="164">
        <f>_xlfn.XLOOKUP($E12,'New Business'!$D:$D,'New Business'!T:T)</f>
        <v>0.25</v>
      </c>
    </row>
    <row r="13" spans="1:11" x14ac:dyDescent="0.25">
      <c r="A13" s="161">
        <f>_xlfn.XLOOKUP($E13,'New Business'!D:D,'New Business'!B:B)</f>
        <v>0</v>
      </c>
      <c r="B13" s="161">
        <f>_xlfn.XLOOKUP($E13,'New Business'!D:D,'New Business'!C:C)</f>
        <v>0</v>
      </c>
      <c r="C13" s="164">
        <f>_xlfn.XLOOKUP($E13,'New Business'!D:D,'New Business'!R:R)</f>
        <v>0.9</v>
      </c>
      <c r="D13" s="164" t="str">
        <f>_xlfn.XLOOKUP($E13,'New Business'!D:D,'New Business'!E:E)</f>
        <v>2 year discount complex (90)</v>
      </c>
      <c r="E13" s="162" t="str">
        <f>'New Business'!D18</f>
        <v>C022</v>
      </c>
      <c r="F13" s="165">
        <f>_xlfn.XLOOKUP($E13,'New Business'!D:D,'New Business'!G:G)</f>
        <v>5.6899999999999999E-2</v>
      </c>
      <c r="G13" s="165">
        <f>_xlfn.XLOOKUP($E13,'New Business'!$D:$D,'New Business'!H:H)</f>
        <v>1.9099999999999999E-2</v>
      </c>
      <c r="H13" s="165" t="str">
        <f>_xlfn.XLOOKUP($E13,'New Business'!$D:$D,'New Business'!S:S)</f>
        <v>2%, 2%</v>
      </c>
      <c r="I13" s="166">
        <f>_xlfn.XLOOKUP($E13,'New Business'!$D:$D,'New Business'!M:M)</f>
        <v>499</v>
      </c>
      <c r="J13" s="166" t="str" cm="1">
        <f t="array" ref="J13">_xlfn.XLOOKUP($E13, 'New Business'!$D:$D, 'New Business'!P:P &amp; "-" &amp; 'New Business'!Q:Q)</f>
        <v>112500-£450k</v>
      </c>
      <c r="K13" s="164">
        <f>_xlfn.XLOOKUP($E13,'New Business'!$D:$D,'New Business'!T:T)</f>
        <v>0.25</v>
      </c>
    </row>
    <row r="14" spans="1:11" x14ac:dyDescent="0.25">
      <c r="A14" s="161">
        <f>_xlfn.XLOOKUP($E14,'New Business'!D:D,'New Business'!B:B)</f>
        <v>0</v>
      </c>
      <c r="B14" s="161" t="str">
        <f>_xlfn.XLOOKUP($E14,'New Business'!D:D,'New Business'!C:C)</f>
        <v>Credit Repair</v>
      </c>
      <c r="C14" s="164">
        <f>_xlfn.XLOOKUP($E14,'New Business'!D:D,'New Business'!R:R)</f>
        <v>0.85</v>
      </c>
      <c r="D14" s="164" t="str">
        <f>_xlfn.XLOOKUP($E14,'New Business'!D:D,'New Business'!E:E)</f>
        <v>3 year discount credit repair</v>
      </c>
      <c r="E14" s="162" t="str">
        <f>'New Business'!D19</f>
        <v>CR12</v>
      </c>
      <c r="F14" s="165">
        <f>_xlfn.XLOOKUP($E14,'New Business'!D:D,'New Business'!G:G)</f>
        <v>5.5899999999999998E-2</v>
      </c>
      <c r="G14" s="165">
        <f>_xlfn.XLOOKUP($E14,'New Business'!$D:$D,'New Business'!H:H)</f>
        <v>2.01E-2</v>
      </c>
      <c r="H14" s="165" t="str">
        <f>_xlfn.XLOOKUP($E14,'New Business'!$D:$D,'New Business'!S:S)</f>
        <v>3%, 2%, 2%</v>
      </c>
      <c r="I14" s="166">
        <f>_xlfn.XLOOKUP($E14,'New Business'!$D:$D,'New Business'!M:M)</f>
        <v>499</v>
      </c>
      <c r="J14" s="166" t="str" cm="1">
        <f t="array" ref="J14">_xlfn.XLOOKUP($E14, 'New Business'!$D:$D, 'New Business'!P:P &amp; "-" &amp; 'New Business'!Q:Q)</f>
        <v>£100k-£1m</v>
      </c>
      <c r="K14" s="164">
        <f>_xlfn.XLOOKUP($E14,'New Business'!$D:$D,'New Business'!T:T)</f>
        <v>0.25</v>
      </c>
    </row>
    <row r="15" spans="1:11" x14ac:dyDescent="0.25">
      <c r="A15" s="161">
        <f>_xlfn.XLOOKUP($E15,'New Business'!D:D,'New Business'!B:B)</f>
        <v>0</v>
      </c>
      <c r="B15" s="161">
        <f>_xlfn.XLOOKUP($E15,'New Business'!D:D,'New Business'!C:C)</f>
        <v>0</v>
      </c>
      <c r="C15" s="164">
        <f>_xlfn.XLOOKUP($E15,'New Business'!D:D,'New Business'!R:R)</f>
        <v>0.85</v>
      </c>
      <c r="D15" s="164" t="str">
        <f>_xlfn.XLOOKUP($E15,'New Business'!D:D,'New Business'!E:E)</f>
        <v>3 year fixed credit repair</v>
      </c>
      <c r="E15" s="162" t="str">
        <f>'New Business'!D20</f>
        <v>CR10</v>
      </c>
      <c r="F15" s="165">
        <f>_xlfn.XLOOKUP($E15,'New Business'!D:D,'New Business'!G:G)</f>
        <v>6.2399999999999997E-2</v>
      </c>
      <c r="G15" s="165" t="str">
        <f>_xlfn.XLOOKUP($E15,'New Business'!$D:$D,'New Business'!H:H)</f>
        <v>-</v>
      </c>
      <c r="H15" s="165" t="str">
        <f>_xlfn.XLOOKUP($E15,'New Business'!$D:$D,'New Business'!S:S)</f>
        <v>3%, 2%, 2%</v>
      </c>
      <c r="I15" s="166">
        <f>_xlfn.XLOOKUP($E15,'New Business'!$D:$D,'New Business'!M:M)</f>
        <v>999</v>
      </c>
      <c r="J15" s="166" t="str" cm="1">
        <f t="array" ref="J15">_xlfn.XLOOKUP($E15, 'New Business'!$D:$D, 'New Business'!P:P &amp; "-" &amp; 'New Business'!Q:Q)</f>
        <v>£100k-£500k</v>
      </c>
      <c r="K15" s="164">
        <f>_xlfn.XLOOKUP($E15,'New Business'!$D:$D,'New Business'!T:T)</f>
        <v>0.1</v>
      </c>
    </row>
    <row r="16" spans="1:11" x14ac:dyDescent="0.25">
      <c r="A16" s="161">
        <f>_xlfn.XLOOKUP($E16,'New Business'!D:D,'New Business'!B:B)</f>
        <v>0</v>
      </c>
      <c r="B16" s="161">
        <f>_xlfn.XLOOKUP($E16,'New Business'!D:D,'New Business'!C:C)</f>
        <v>0</v>
      </c>
      <c r="C16" s="164">
        <f>_xlfn.XLOOKUP($E16,'New Business'!D:D,'New Business'!R:R)</f>
        <v>0.8</v>
      </c>
      <c r="D16" s="164" t="str">
        <f>_xlfn.XLOOKUP($E16,'New Business'!D:D,'New Business'!E:E)</f>
        <v>5 year fixed credit repair</v>
      </c>
      <c r="E16" s="162" t="str">
        <f>'New Business'!D21</f>
        <v>CR11</v>
      </c>
      <c r="F16" s="165">
        <f>_xlfn.XLOOKUP($E16,'New Business'!D:D,'New Business'!G:G)</f>
        <v>6.1899999999999997E-2</v>
      </c>
      <c r="G16" s="165" t="str">
        <f>_xlfn.XLOOKUP($E16,'New Business'!$D:$D,'New Business'!H:H)</f>
        <v>-</v>
      </c>
      <c r="H16" s="165" t="str">
        <f>_xlfn.XLOOKUP($E16,'New Business'!$D:$D,'New Business'!S:S)</f>
        <v>5%, 4%, 3%, 2%, 2%</v>
      </c>
      <c r="I16" s="166">
        <f>_xlfn.XLOOKUP($E16,'New Business'!$D:$D,'New Business'!M:M)</f>
        <v>999</v>
      </c>
      <c r="J16" s="166" t="str" cm="1">
        <f t="array" ref="J16">_xlfn.XLOOKUP($E16, 'New Business'!$D:$D, 'New Business'!P:P &amp; "-" &amp; 'New Business'!Q:Q)</f>
        <v>£100k-£500k</v>
      </c>
      <c r="K16" s="164">
        <f>_xlfn.XLOOKUP($E16,'New Business'!$D:$D,'New Business'!T:T)</f>
        <v>0.1</v>
      </c>
    </row>
    <row r="17" spans="1:11" x14ac:dyDescent="0.25">
      <c r="A17" s="161">
        <f>_xlfn.XLOOKUP($E17,'New Business'!D:D,'New Business'!B:B)</f>
        <v>0</v>
      </c>
      <c r="B17" s="161" t="str">
        <f>_xlfn.XLOOKUP($E17,'New Business'!D:D,'New Business'!C:C)</f>
        <v>Professionals</v>
      </c>
      <c r="C17" s="164">
        <f>_xlfn.XLOOKUP($E17,'New Business'!D:D,'New Business'!R:R)</f>
        <v>0.8</v>
      </c>
      <c r="D17" s="164" t="str">
        <f>_xlfn.XLOOKUP($E17,'New Business'!D:D,'New Business'!E:E)</f>
        <v>2 year discount professional (80)</v>
      </c>
      <c r="E17" s="162" t="str">
        <f>'New Business'!D22</f>
        <v>PR17</v>
      </c>
      <c r="F17" s="165">
        <f>_xlfn.XLOOKUP($E17,'New Business'!D:D,'New Business'!G:G)</f>
        <v>4.6899999999999997E-2</v>
      </c>
      <c r="G17" s="165">
        <f>_xlfn.XLOOKUP($E17,'New Business'!$D:$D,'New Business'!H:H)</f>
        <v>2.9100000000000001E-2</v>
      </c>
      <c r="H17" s="165" t="str">
        <f>_xlfn.XLOOKUP($E17,'New Business'!$D:$D,'New Business'!S:S)</f>
        <v>2% 2%</v>
      </c>
      <c r="I17" s="166">
        <f>_xlfn.XLOOKUP($E17,'New Business'!$D:$D,'New Business'!M:M)</f>
        <v>499</v>
      </c>
      <c r="J17" s="166" t="str" cm="1">
        <f t="array" ref="J17">_xlfn.XLOOKUP($E17, 'New Business'!$D:$D, 'New Business'!P:P &amp; "-" &amp; 'New Business'!Q:Q)</f>
        <v>£100k-£1m</v>
      </c>
      <c r="K17" s="164">
        <f>_xlfn.XLOOKUP($E17,'New Business'!$D:$D,'New Business'!T:T)</f>
        <v>0.25</v>
      </c>
    </row>
    <row r="18" spans="1:11" x14ac:dyDescent="0.25">
      <c r="A18" s="161">
        <f>_xlfn.XLOOKUP($E18,'New Business'!D:D,'New Business'!B:B)</f>
        <v>0</v>
      </c>
      <c r="B18" s="161">
        <f>_xlfn.XLOOKUP($E18,'New Business'!D:D,'New Business'!C:C)</f>
        <v>0</v>
      </c>
      <c r="C18" s="164">
        <f>_xlfn.XLOOKUP($E18,'New Business'!D:D,'New Business'!R:R)</f>
        <v>0.85</v>
      </c>
      <c r="D18" s="164" t="str">
        <f>_xlfn.XLOOKUP($E18,'New Business'!D:D,'New Business'!E:E)</f>
        <v>2 year discount professional (85)</v>
      </c>
      <c r="E18" s="162" t="str">
        <f>'New Business'!D23</f>
        <v>PR18</v>
      </c>
      <c r="F18" s="165">
        <f>_xlfn.XLOOKUP($E18,'New Business'!D:D,'New Business'!G:G)</f>
        <v>4.8899999999999999E-2</v>
      </c>
      <c r="G18" s="165">
        <f>_xlfn.XLOOKUP($E18,'New Business'!$D:$D,'New Business'!H:H)</f>
        <v>2.7099999999999999E-2</v>
      </c>
      <c r="H18" s="165" t="str">
        <f>_xlfn.XLOOKUP($E18,'New Business'!$D:$D,'New Business'!S:S)</f>
        <v>2% 2%</v>
      </c>
      <c r="I18" s="166">
        <f>_xlfn.XLOOKUP($E18,'New Business'!$D:$D,'New Business'!M:M)</f>
        <v>499</v>
      </c>
      <c r="J18" s="166" t="str" cm="1">
        <f t="array" ref="J18">_xlfn.XLOOKUP($E18, 'New Business'!$D:$D, 'New Business'!P:P &amp; "-" &amp; 'New Business'!Q:Q)</f>
        <v>£100k-£500k</v>
      </c>
      <c r="K18" s="164">
        <f>_xlfn.XLOOKUP($E18,'New Business'!$D:$D,'New Business'!T:T)</f>
        <v>0.25</v>
      </c>
    </row>
    <row r="19" spans="1:11" x14ac:dyDescent="0.25">
      <c r="A19" s="161">
        <f>_xlfn.XLOOKUP($E19,'New Business'!D:D,'New Business'!B:B)</f>
        <v>0</v>
      </c>
      <c r="B19" s="161">
        <f>_xlfn.XLOOKUP($E19,'New Business'!D:D,'New Business'!C:C)</f>
        <v>0</v>
      </c>
      <c r="C19" s="164">
        <f>_xlfn.XLOOKUP($E19,'New Business'!D:D,'New Business'!R:R)</f>
        <v>0.8</v>
      </c>
      <c r="D19" s="164" t="str">
        <f>_xlfn.XLOOKUP($E19,'New Business'!D:D,'New Business'!E:E)</f>
        <v>5 year fixed professional (80)</v>
      </c>
      <c r="E19" s="162" t="str">
        <f>'New Business'!D24</f>
        <v>PR15</v>
      </c>
      <c r="F19" s="165">
        <f>_xlfn.XLOOKUP($E19,'New Business'!D:D,'New Business'!G:G)</f>
        <v>5.2900000000000003E-2</v>
      </c>
      <c r="G19" s="165" t="str">
        <f>_xlfn.XLOOKUP($E19,'New Business'!$D:$D,'New Business'!H:H)</f>
        <v>-</v>
      </c>
      <c r="H19" s="165" t="str">
        <f>_xlfn.XLOOKUP($E19,'New Business'!$D:$D,'New Business'!S:S)</f>
        <v>5%, 4%, 3%, 2%, 2%</v>
      </c>
      <c r="I19" s="166">
        <f>_xlfn.XLOOKUP($E19,'New Business'!$D:$D,'New Business'!M:M)</f>
        <v>999</v>
      </c>
      <c r="J19" s="166" t="str" cm="1">
        <f t="array" ref="J19">_xlfn.XLOOKUP($E19, 'New Business'!$D:$D, 'New Business'!P:P &amp; "-" &amp; 'New Business'!Q:Q)</f>
        <v>£100k-£500k</v>
      </c>
      <c r="K19" s="164">
        <f>_xlfn.XLOOKUP($E19,'New Business'!$D:$D,'New Business'!T:T)</f>
        <v>0.1</v>
      </c>
    </row>
    <row r="20" spans="1:11" x14ac:dyDescent="0.25">
      <c r="A20" s="161">
        <f>_xlfn.XLOOKUP($E20,'New Business'!D:D,'New Business'!B:B)</f>
        <v>0</v>
      </c>
      <c r="B20" s="161">
        <f>_xlfn.XLOOKUP($E20,'New Business'!D:D,'New Business'!C:C)</f>
        <v>0</v>
      </c>
      <c r="C20" s="164">
        <f>_xlfn.XLOOKUP($E20,'New Business'!D:D,'New Business'!R:R)</f>
        <v>0.85</v>
      </c>
      <c r="D20" s="164" t="str">
        <f>_xlfn.XLOOKUP($E20,'New Business'!D:D,'New Business'!E:E)</f>
        <v>5 year fixed professional (85)</v>
      </c>
      <c r="E20" s="162" t="str">
        <f>'New Business'!D25</f>
        <v>PR16</v>
      </c>
      <c r="F20" s="165">
        <f>_xlfn.XLOOKUP($E20,'New Business'!D:D,'New Business'!G:G)</f>
        <v>5.4399999999999997E-2</v>
      </c>
      <c r="G20" s="165" t="str">
        <f>_xlfn.XLOOKUP($E20,'New Business'!$D:$D,'New Business'!H:H)</f>
        <v>-</v>
      </c>
      <c r="H20" s="165" t="str">
        <f>_xlfn.XLOOKUP($E20,'New Business'!$D:$D,'New Business'!S:S)</f>
        <v>5%, 4%, 3%, 2%, 2%</v>
      </c>
      <c r="I20" s="166">
        <f>_xlfn.XLOOKUP($E20,'New Business'!$D:$D,'New Business'!M:M)</f>
        <v>999</v>
      </c>
      <c r="J20" s="166" t="str" cm="1">
        <f t="array" ref="J20">_xlfn.XLOOKUP($E20, 'New Business'!$D:$D, 'New Business'!P:P &amp; "-" &amp; 'New Business'!Q:Q)</f>
        <v>£100k-£500k</v>
      </c>
      <c r="K20" s="164">
        <f>_xlfn.XLOOKUP($E20,'New Business'!$D:$D,'New Business'!T:T)</f>
        <v>0.1</v>
      </c>
    </row>
    <row r="21" spans="1:11" x14ac:dyDescent="0.25">
      <c r="A21" s="161">
        <f>_xlfn.XLOOKUP($E21,'New Business'!D:D,'New Business'!B:B)</f>
        <v>0</v>
      </c>
      <c r="B21" s="161" t="str">
        <f>_xlfn.XLOOKUP($E21,'New Business'!D:D,'New Business'!C:C)</f>
        <v>Joint Borrower, Sole Proprietor</v>
      </c>
      <c r="C21" s="164">
        <f>_xlfn.XLOOKUP($E21,'New Business'!D:D,'New Business'!R:R)</f>
        <v>0.8</v>
      </c>
      <c r="D21" s="164" t="str">
        <f>_xlfn.XLOOKUP($E21,'New Business'!D:D,'New Business'!E:E)</f>
        <v>2 year discount 80% JBSP</v>
      </c>
      <c r="E21" s="162" t="str">
        <f>'New Business'!D26</f>
        <v>JB15</v>
      </c>
      <c r="F21" s="165">
        <f>_xlfn.XLOOKUP($E21,'New Business'!D:D,'New Business'!G:G)</f>
        <v>4.6899999999999997E-2</v>
      </c>
      <c r="G21" s="165">
        <f>_xlfn.XLOOKUP($E21,'New Business'!$D:$D,'New Business'!H:H)</f>
        <v>2.9100000000000001E-2</v>
      </c>
      <c r="H21" s="165" t="str">
        <f>_xlfn.XLOOKUP($E21,'New Business'!$D:$D,'New Business'!S:S)</f>
        <v>2% 2%</v>
      </c>
      <c r="I21" s="166">
        <f>_xlfn.XLOOKUP($E21,'New Business'!$D:$D,'New Business'!M:M)</f>
        <v>499</v>
      </c>
      <c r="J21" s="166" t="str" cm="1">
        <f t="array" ref="J21">_xlfn.XLOOKUP($E21, 'New Business'!$D:$D, 'New Business'!P:P &amp; "-" &amp; 'New Business'!Q:Q)</f>
        <v>£100k-£500k</v>
      </c>
      <c r="K21" s="164">
        <f>_xlfn.XLOOKUP($E21,'New Business'!$D:$D,'New Business'!T:T)</f>
        <v>0.25</v>
      </c>
    </row>
    <row r="22" spans="1:11" x14ac:dyDescent="0.25">
      <c r="A22" s="161">
        <f>_xlfn.XLOOKUP($E22,'New Business'!D:D,'New Business'!B:B)</f>
        <v>0</v>
      </c>
      <c r="B22" s="161">
        <f>_xlfn.XLOOKUP($E22,'New Business'!D:D,'New Business'!C:C)</f>
        <v>0</v>
      </c>
      <c r="C22" s="164">
        <f>_xlfn.XLOOKUP($E22,'New Business'!D:D,'New Business'!R:R)</f>
        <v>0.8</v>
      </c>
      <c r="D22" s="164" t="str">
        <f>_xlfn.XLOOKUP($E22,'New Business'!D:D,'New Business'!E:E)</f>
        <v>5 year fixed 80% JBSP</v>
      </c>
      <c r="E22" s="162" t="str">
        <f>'New Business'!D27</f>
        <v>JB13</v>
      </c>
      <c r="F22" s="165">
        <f>_xlfn.XLOOKUP($E22,'New Business'!D:D,'New Business'!G:G)</f>
        <v>5.45E-2</v>
      </c>
      <c r="G22" s="165" t="str">
        <f>_xlfn.XLOOKUP($E22,'New Business'!$D:$D,'New Business'!H:H)</f>
        <v>-</v>
      </c>
      <c r="H22" s="165" t="str">
        <f>_xlfn.XLOOKUP($E22,'New Business'!$D:$D,'New Business'!S:S)</f>
        <v>5% 4% 3% 2% 2%</v>
      </c>
      <c r="I22" s="166">
        <f>_xlfn.XLOOKUP($E22,'New Business'!$D:$D,'New Business'!M:M)</f>
        <v>0</v>
      </c>
      <c r="J22" s="166" t="str" cm="1">
        <f t="array" ref="J22">_xlfn.XLOOKUP($E22, 'New Business'!$D:$D, 'New Business'!P:P &amp; "-" &amp; 'New Business'!Q:Q)</f>
        <v>£100k-£500k</v>
      </c>
      <c r="K22" s="164">
        <f>_xlfn.XLOOKUP($E22,'New Business'!$D:$D,'New Business'!T:T)</f>
        <v>0.1</v>
      </c>
    </row>
    <row r="23" spans="1:11" x14ac:dyDescent="0.25">
      <c r="A23" s="161">
        <f>_xlfn.XLOOKUP($E23,'New Business'!D:D,'New Business'!B:B)</f>
        <v>0</v>
      </c>
      <c r="B23" s="161">
        <f>_xlfn.XLOOKUP($E23,'New Business'!D:D,'New Business'!C:C)</f>
        <v>0</v>
      </c>
      <c r="C23" s="164">
        <f>_xlfn.XLOOKUP($E23,'New Business'!D:D,'New Business'!R:R)</f>
        <v>0.9</v>
      </c>
      <c r="D23" s="164" t="str">
        <f>_xlfn.XLOOKUP($E23,'New Business'!D:D,'New Business'!E:E)</f>
        <v>5 year fixed 90% JBSP</v>
      </c>
      <c r="E23" s="162" t="str">
        <f>'New Business'!D28</f>
        <v>JB14</v>
      </c>
      <c r="F23" s="165">
        <f>_xlfn.XLOOKUP($E23,'New Business'!D:D,'New Business'!G:G)</f>
        <v>5.79E-2</v>
      </c>
      <c r="G23" s="165" t="str">
        <f>_xlfn.XLOOKUP($E23,'New Business'!$D:$D,'New Business'!H:H)</f>
        <v>-</v>
      </c>
      <c r="H23" s="165" t="str">
        <f>_xlfn.XLOOKUP($E23,'New Business'!$D:$D,'New Business'!S:S)</f>
        <v>5%, 4%, 3%, 2%, 2%</v>
      </c>
      <c r="I23" s="166">
        <f>_xlfn.XLOOKUP($E23,'New Business'!$D:$D,'New Business'!M:M)</f>
        <v>0</v>
      </c>
      <c r="J23" s="166" t="str" cm="1">
        <f t="array" ref="J23">_xlfn.XLOOKUP($E23, 'New Business'!$D:$D, 'New Business'!P:P &amp; "-" &amp; 'New Business'!Q:Q)</f>
        <v>112500-£450k</v>
      </c>
      <c r="K23" s="164">
        <f>_xlfn.XLOOKUP($E23,'New Business'!$D:$D,'New Business'!T:T)</f>
        <v>0.1</v>
      </c>
    </row>
    <row r="24" spans="1:11" x14ac:dyDescent="0.25">
      <c r="A24" s="161" t="str">
        <f>_xlfn.XLOOKUP($E24,'New Business'!D:D,'New Business'!B:B)</f>
        <v>Later Life</v>
      </c>
      <c r="B24" s="161" t="str">
        <f>_xlfn.XLOOKUP($E24,'New Business'!D:D,'New Business'!C:C)</f>
        <v>RIO</v>
      </c>
      <c r="C24" s="164">
        <f>_xlfn.XLOOKUP($E24,'New Business'!D:D,'New Business'!R:R)</f>
        <v>0.6</v>
      </c>
      <c r="D24" s="164" t="str">
        <f>_xlfn.XLOOKUP($E24,'New Business'!D:D,'New Business'!E:E)</f>
        <v>5 year fixed RIO</v>
      </c>
      <c r="E24" s="162" t="str">
        <f>'New Business'!D29</f>
        <v>LT80</v>
      </c>
      <c r="F24" s="165">
        <f>_xlfn.XLOOKUP($E24,'New Business'!D:D,'New Business'!G:G)</f>
        <v>5.79E-2</v>
      </c>
      <c r="G24" s="165" t="str">
        <f>_xlfn.XLOOKUP($E24,'New Business'!$D:$D,'New Business'!H:H)</f>
        <v>-</v>
      </c>
      <c r="H24" s="165" t="str">
        <f>_xlfn.XLOOKUP($E24,'New Business'!$D:$D,'New Business'!S:S)</f>
        <v>5%, 4%, 3%, 2%, 2%</v>
      </c>
      <c r="I24" s="166">
        <f>_xlfn.XLOOKUP($E24,'New Business'!$D:$D,'New Business'!M:M)</f>
        <v>0</v>
      </c>
      <c r="J24" s="166" t="str" cm="1">
        <f t="array" ref="J24">_xlfn.XLOOKUP($E24, 'New Business'!$D:$D, 'New Business'!P:P &amp; "-" &amp; 'New Business'!Q:Q)</f>
        <v>£50k-£500k</v>
      </c>
      <c r="K24" s="164">
        <f>_xlfn.XLOOKUP($E24,'New Business'!$D:$D,'New Business'!T:T)</f>
        <v>0.1</v>
      </c>
    </row>
    <row r="25" spans="1:11" x14ac:dyDescent="0.25">
      <c r="A25" s="161">
        <f>_xlfn.XLOOKUP($E25,'New Business'!D:D,'New Business'!B:B)</f>
        <v>0</v>
      </c>
      <c r="B25" s="161">
        <f>_xlfn.XLOOKUP($E25,'New Business'!D:D,'New Business'!C:C)</f>
        <v>0</v>
      </c>
      <c r="C25" s="164">
        <f>_xlfn.XLOOKUP($E25,'New Business'!D:D,'New Business'!R:R)</f>
        <v>0.6</v>
      </c>
      <c r="D25" s="164" t="str">
        <f>_xlfn.XLOOKUP($E25,'New Business'!D:D,'New Business'!E:E)</f>
        <v>2 year Discount RIO</v>
      </c>
      <c r="E25" s="162" t="str">
        <f>'New Business'!D30</f>
        <v>LT82</v>
      </c>
      <c r="F25" s="165">
        <f>_xlfn.XLOOKUP($E25,'New Business'!D:D,'New Business'!G:G)</f>
        <v>4.99E-2</v>
      </c>
      <c r="G25" s="165">
        <f>_xlfn.XLOOKUP($E25,'New Business'!$D:$D,'New Business'!H:H)</f>
        <v>2.6100000000000002E-2</v>
      </c>
      <c r="H25" s="165" t="str">
        <f>_xlfn.XLOOKUP($E25,'New Business'!$D:$D,'New Business'!S:S)</f>
        <v>2%, 2%</v>
      </c>
      <c r="I25" s="166">
        <f>_xlfn.XLOOKUP($E25,'New Business'!$D:$D,'New Business'!M:M)</f>
        <v>999</v>
      </c>
      <c r="J25" s="166" t="str" cm="1">
        <f t="array" ref="J25">_xlfn.XLOOKUP($E25, 'New Business'!$D:$D, 'New Business'!P:P &amp; "-" &amp; 'New Business'!Q:Q)</f>
        <v>£50k-£750k</v>
      </c>
      <c r="K25" s="164">
        <f>_xlfn.XLOOKUP($E25,'New Business'!$D:$D,'New Business'!T:T)</f>
        <v>0.25</v>
      </c>
    </row>
    <row r="26" spans="1:11" x14ac:dyDescent="0.25">
      <c r="A26" s="161">
        <f>_xlfn.XLOOKUP($E26,'New Business'!D:D,'New Business'!B:B)</f>
        <v>0</v>
      </c>
      <c r="B26" s="161">
        <f>_xlfn.XLOOKUP($E26,'New Business'!D:D,'New Business'!C:C)</f>
        <v>0</v>
      </c>
      <c r="C26" s="164">
        <f>_xlfn.XLOOKUP($E26,'New Business'!D:D,'New Business'!R:R)</f>
        <v>0.6</v>
      </c>
      <c r="D26" s="164" t="str">
        <f>_xlfn.XLOOKUP($E26,'New Business'!D:D,'New Business'!E:E)</f>
        <v>Lifetime discount RIO</v>
      </c>
      <c r="E26" s="162" t="str">
        <f>'New Business'!D31</f>
        <v>LT83</v>
      </c>
      <c r="F26" s="165">
        <f>_xlfn.XLOOKUP($E26,'New Business'!D:D,'New Business'!G:G)</f>
        <v>5.1900000000000002E-2</v>
      </c>
      <c r="G26" s="165">
        <f>_xlfn.XLOOKUP($E26,'New Business'!$D:$D,'New Business'!H:H)</f>
        <v>2.41E-2</v>
      </c>
      <c r="H26" s="165" t="str">
        <f>_xlfn.XLOOKUP($E26,'New Business'!$D:$D,'New Business'!S:S)</f>
        <v>2% in 1st year only</v>
      </c>
      <c r="I26" s="166">
        <f>_xlfn.XLOOKUP($E26,'New Business'!$D:$D,'New Business'!M:M)</f>
        <v>999</v>
      </c>
      <c r="J26" s="166" t="str" cm="1">
        <f t="array" ref="J26">_xlfn.XLOOKUP($E26, 'New Business'!$D:$D, 'New Business'!P:P &amp; "-" &amp; 'New Business'!Q:Q)</f>
        <v>£25k-£500k</v>
      </c>
      <c r="K26" s="164" t="str">
        <f>_xlfn.XLOOKUP($E26,'New Business'!$D:$D,'New Business'!T:T)</f>
        <v>No</v>
      </c>
    </row>
    <row r="27" spans="1:11" x14ac:dyDescent="0.25">
      <c r="A27" s="161">
        <f>_xlfn.XLOOKUP($E27,'New Business'!D:D,'New Business'!B:B)</f>
        <v>0</v>
      </c>
      <c r="B27" s="161" t="str">
        <f>_xlfn.XLOOKUP($E27,'New Business'!D:D,'New Business'!C:C)</f>
        <v>Lending in(to) retirement</v>
      </c>
      <c r="C27" s="164">
        <f>_xlfn.XLOOKUP($E27,'New Business'!D:D,'New Business'!R:R)</f>
        <v>0.7</v>
      </c>
      <c r="D27" s="164" t="str">
        <f>_xlfn.XLOOKUP($E27,'New Business'!D:D,'New Business'!E:E)</f>
        <v>5 year fixed In(to) Retirement</v>
      </c>
      <c r="E27" s="162" t="str">
        <f>'New Business'!D32</f>
        <v>R010</v>
      </c>
      <c r="F27" s="165">
        <f>_xlfn.XLOOKUP($E27,'New Business'!D:D,'New Business'!G:G)</f>
        <v>5.4399999999999997E-2</v>
      </c>
      <c r="G27" s="165" t="str">
        <f>_xlfn.XLOOKUP($E27,'New Business'!$D:$D,'New Business'!H:H)</f>
        <v>-</v>
      </c>
      <c r="H27" s="165" t="str">
        <f>_xlfn.XLOOKUP($E27,'New Business'!$D:$D,'New Business'!S:S)</f>
        <v>5%, 4%, 3%, 2%, 2%</v>
      </c>
      <c r="I27" s="166">
        <f>_xlfn.XLOOKUP($E27,'New Business'!$D:$D,'New Business'!M:M)</f>
        <v>999</v>
      </c>
      <c r="J27" s="166" t="str" cm="1">
        <f t="array" ref="J27">_xlfn.XLOOKUP($E27, 'New Business'!$D:$D, 'New Business'!P:P &amp; "-" &amp; 'New Business'!Q:Q)</f>
        <v>£50k-£500k</v>
      </c>
      <c r="K27" s="164">
        <f>_xlfn.XLOOKUP($E27,'New Business'!$D:$D,'New Business'!T:T)</f>
        <v>0.1</v>
      </c>
    </row>
    <row r="28" spans="1:11" x14ac:dyDescent="0.25">
      <c r="A28" s="161">
        <f>_xlfn.XLOOKUP($E28,'New Business'!D:D,'New Business'!B:B)</f>
        <v>0</v>
      </c>
      <c r="B28" s="161">
        <f>_xlfn.XLOOKUP($E28,'New Business'!D:D,'New Business'!C:C)</f>
        <v>0</v>
      </c>
      <c r="C28" s="164">
        <f>_xlfn.XLOOKUP($E28,'New Business'!D:D,'New Business'!R:R)</f>
        <v>0.7</v>
      </c>
      <c r="D28" s="164" t="str">
        <f>_xlfn.XLOOKUP($E28,'New Business'!D:D,'New Business'!E:E)</f>
        <v>2 year discount Into retirement</v>
      </c>
      <c r="E28" s="162" t="str">
        <f>'New Business'!D33</f>
        <v>R011</v>
      </c>
      <c r="F28" s="165">
        <f>_xlfn.XLOOKUP($E28,'New Business'!D:D,'New Business'!G:G)</f>
        <v>4.7899999999999998E-2</v>
      </c>
      <c r="G28" s="165">
        <f>_xlfn.XLOOKUP($E28,'New Business'!$D:$D,'New Business'!H:H)</f>
        <v>2.81E-2</v>
      </c>
      <c r="H28" s="165" t="str">
        <f>_xlfn.XLOOKUP($E28,'New Business'!$D:$D,'New Business'!S:S)</f>
        <v>2%, 2%</v>
      </c>
      <c r="I28" s="166">
        <f>_xlfn.XLOOKUP($E28,'New Business'!$D:$D,'New Business'!M:M)</f>
        <v>499</v>
      </c>
      <c r="J28" s="166" t="str" cm="1">
        <f t="array" ref="J28">_xlfn.XLOOKUP($E28, 'New Business'!$D:$D, 'New Business'!P:P &amp; "-" &amp; 'New Business'!Q:Q)</f>
        <v>£50k-£1m</v>
      </c>
      <c r="K28" s="164">
        <f>_xlfn.XLOOKUP($E28,'New Business'!$D:$D,'New Business'!T:T)</f>
        <v>0.25</v>
      </c>
    </row>
    <row r="29" spans="1:11" x14ac:dyDescent="0.25">
      <c r="A29" s="161">
        <f>_xlfn.XLOOKUP($E29,'New Business'!D:D,'New Business'!B:B)</f>
        <v>0</v>
      </c>
      <c r="B29" s="161">
        <f>_xlfn.XLOOKUP($E29,'New Business'!D:D,'New Business'!C:C)</f>
        <v>0</v>
      </c>
      <c r="C29" s="164">
        <f>_xlfn.XLOOKUP($E29,'New Business'!D:D,'New Business'!R:R)</f>
        <v>0.7</v>
      </c>
      <c r="D29" s="164" t="str">
        <f>_xlfn.XLOOKUP($E29,'New Business'!D:D,'New Business'!E:E)</f>
        <v>Lifetime discount in retirement</v>
      </c>
      <c r="E29" s="162" t="str">
        <f>'New Business'!D34</f>
        <v>R012</v>
      </c>
      <c r="F29" s="165">
        <f>_xlfn.XLOOKUP($E29,'New Business'!D:D,'New Business'!G:G)</f>
        <v>4.8899999999999999E-2</v>
      </c>
      <c r="G29" s="165">
        <f>_xlfn.XLOOKUP($E29,'New Business'!$D:$D,'New Business'!H:H)</f>
        <v>2.7099999999999999E-2</v>
      </c>
      <c r="H29" s="165" t="str">
        <f>_xlfn.XLOOKUP($E29,'New Business'!$D:$D,'New Business'!S:S)</f>
        <v>2% in 1st year only</v>
      </c>
      <c r="I29" s="166">
        <f>_xlfn.XLOOKUP($E29,'New Business'!$D:$D,'New Business'!M:M)</f>
        <v>999</v>
      </c>
      <c r="J29" s="166" t="str" cm="1">
        <f t="array" ref="J29">_xlfn.XLOOKUP($E29, 'New Business'!$D:$D, 'New Business'!P:P &amp; "-" &amp; 'New Business'!Q:Q)</f>
        <v>£50k-£750k</v>
      </c>
      <c r="K29" s="164" t="str">
        <f>_xlfn.XLOOKUP($E29,'New Business'!$D:$D,'New Business'!T:T)</f>
        <v>n/a</v>
      </c>
    </row>
    <row r="30" spans="1:11" x14ac:dyDescent="0.25">
      <c r="A30" s="161" t="str">
        <f>_xlfn.XLOOKUP($E30,'New Business'!D:D,'New Business'!B:B)</f>
        <v>Family Assist</v>
      </c>
      <c r="B30" s="161" t="str">
        <f>_xlfn.XLOOKUP($E30,'New Business'!D:D,'New Business'!C:C)</f>
        <v>Headstart</v>
      </c>
      <c r="C30" s="164">
        <f>_xlfn.XLOOKUP($E30,'New Business'!D:D,'New Business'!R:R)</f>
        <v>1</v>
      </c>
      <c r="D30" s="164" t="str">
        <f>_xlfn.XLOOKUP($E30,'New Business'!D:D,'New Business'!E:E)</f>
        <v>Lifetime Discount Head Start</v>
      </c>
      <c r="E30" s="162" t="str">
        <f>'New Business'!D35</f>
        <v>DH02</v>
      </c>
      <c r="F30" s="165">
        <f>_xlfn.XLOOKUP($E30,'New Business'!D:D,'New Business'!G:G)</f>
        <v>4.9000000000000002E-2</v>
      </c>
      <c r="G30" s="165">
        <f>_xlfn.XLOOKUP($E30,'New Business'!$D:$D,'New Business'!H:H)</f>
        <v>2.7E-2</v>
      </c>
      <c r="H30" s="165" t="str">
        <f>_xlfn.XLOOKUP($E30,'New Business'!$D:$D,'New Business'!S:S)</f>
        <v>5%, 4%, 3%, 2%, 2%</v>
      </c>
      <c r="I30" s="166">
        <f>_xlfn.XLOOKUP($E30,'New Business'!$D:$D,'New Business'!M:M)</f>
        <v>0</v>
      </c>
      <c r="J30" s="166" t="str" cm="1">
        <f t="array" ref="J30">_xlfn.XLOOKUP($E30, 'New Business'!$D:$D, 'New Business'!P:P &amp; "-" &amp; 'New Business'!Q:Q)</f>
        <v>£125k-£500k</v>
      </c>
      <c r="K30" s="164">
        <f>_xlfn.XLOOKUP($E30,'New Business'!$D:$D,'New Business'!T:T)</f>
        <v>0.25</v>
      </c>
    </row>
    <row r="31" spans="1:11" x14ac:dyDescent="0.25">
      <c r="A31" s="161">
        <f>_xlfn.XLOOKUP($E31,'New Business'!D:D,'New Business'!B:B)</f>
        <v>0</v>
      </c>
      <c r="B31" s="161" t="str">
        <f>_xlfn.XLOOKUP($E31,'New Business'!D:D,'New Business'!C:C)</f>
        <v>Buy for Uni</v>
      </c>
      <c r="C31" s="164">
        <f>_xlfn.XLOOKUP($E31,'New Business'!D:D,'New Business'!R:R)</f>
        <v>1</v>
      </c>
      <c r="D31" s="164" t="str">
        <f>_xlfn.XLOOKUP($E31,'New Business'!D:D,'New Business'!E:E)</f>
        <v>Buy for Uni 5 Year Discount</v>
      </c>
      <c r="E31" s="162" t="str">
        <f>'New Business'!D36</f>
        <v>BU09</v>
      </c>
      <c r="F31" s="165">
        <f>_xlfn.XLOOKUP($E31,'New Business'!D:D,'New Business'!G:G)</f>
        <v>5.3899999999999997E-2</v>
      </c>
      <c r="G31" s="165">
        <f>_xlfn.XLOOKUP($E31,'New Business'!$D:$D,'New Business'!H:H)</f>
        <v>2.2100000000000002E-2</v>
      </c>
      <c r="H31" s="165" t="str">
        <f>_xlfn.XLOOKUP($E31,'New Business'!$D:$D,'New Business'!S:S)</f>
        <v>None</v>
      </c>
      <c r="I31" s="166">
        <f>_xlfn.XLOOKUP($E31,'New Business'!$D:$D,'New Business'!M:M)</f>
        <v>599</v>
      </c>
      <c r="J31" s="166" t="str" cm="1">
        <f t="array" ref="J31">_xlfn.XLOOKUP($E31, 'New Business'!$D:$D, 'New Business'!P:P &amp; "-" &amp; 'New Business'!Q:Q)</f>
        <v>£125k-£400k</v>
      </c>
      <c r="K31" s="164" t="str">
        <f>_xlfn.XLOOKUP($E31,'New Business'!$D:$D,'New Business'!T:T)</f>
        <v>n/a</v>
      </c>
    </row>
    <row r="32" spans="1:11" x14ac:dyDescent="0.25">
      <c r="A32" s="161" t="e">
        <f>_xlfn.XLOOKUP($E32,'New Business'!D:D,'New Business'!B:B)</f>
        <v>#REF!</v>
      </c>
      <c r="B32" s="161" t="e">
        <f>_xlfn.XLOOKUP($E32,'New Business'!D:D,'New Business'!C:C)</f>
        <v>#REF!</v>
      </c>
      <c r="C32" s="164" t="e">
        <f>_xlfn.XLOOKUP($E32,'New Business'!D:D,'New Business'!R:R)</f>
        <v>#REF!</v>
      </c>
      <c r="D32" s="164" t="e">
        <f>_xlfn.XLOOKUP($E32,'New Business'!D:D,'New Business'!E:E)</f>
        <v>#REF!</v>
      </c>
      <c r="E32" s="162" t="e">
        <f>'New Business'!#REF!</f>
        <v>#REF!</v>
      </c>
      <c r="F32" s="165" t="e">
        <f>_xlfn.XLOOKUP($E32,'New Business'!D:D,'New Business'!G:G)</f>
        <v>#REF!</v>
      </c>
      <c r="G32" s="165" t="e">
        <f>_xlfn.XLOOKUP($E32,'New Business'!$D:$D,'New Business'!H:H)</f>
        <v>#REF!</v>
      </c>
      <c r="H32" s="165" t="e">
        <f>_xlfn.XLOOKUP($E32,'New Business'!$D:$D,'New Business'!S:S)</f>
        <v>#REF!</v>
      </c>
      <c r="I32" s="166" t="e">
        <f>_xlfn.XLOOKUP($E32,'New Business'!$D:$D,'New Business'!M:M)</f>
        <v>#REF!</v>
      </c>
      <c r="J32" s="166" t="e" cm="1">
        <f t="array" ref="J32">_xlfn.XLOOKUP($E32, 'New Business'!$D:$D, 'New Business'!P:P &amp; "-" &amp; 'New Business'!Q:Q)</f>
        <v>#REF!</v>
      </c>
      <c r="K32" s="164" t="e">
        <f>_xlfn.XLOOKUP($E32,'New Business'!$D:$D,'New Business'!T:T)</f>
        <v>#REF!</v>
      </c>
    </row>
    <row r="33" spans="1:11" x14ac:dyDescent="0.25">
      <c r="A33" s="161">
        <f>_xlfn.XLOOKUP($E33,'New Business'!D:D,'New Business'!B:B)</f>
        <v>0</v>
      </c>
      <c r="B33" s="161" t="str">
        <f>_xlfn.XLOOKUP($E33,'New Business'!D:D,'New Business'!C:C)</f>
        <v>Mayflower</v>
      </c>
      <c r="C33" s="164">
        <f>_xlfn.XLOOKUP($E33,'New Business'!D:D,'New Business'!R:R)</f>
        <v>0.8</v>
      </c>
      <c r="D33" s="164" t="str">
        <f>_xlfn.XLOOKUP($E33,'New Business'!D:D,'New Business'!E:E)</f>
        <v>Lifetime Discount Self-Build Mayflower</v>
      </c>
      <c r="E33" s="162" t="str">
        <f>'New Business'!D37</f>
        <v>SB43</v>
      </c>
      <c r="F33" s="165">
        <f>_xlfn.XLOOKUP($E33,'New Business'!D:D,'New Business'!G:G)</f>
        <v>5.8499999999999996E-2</v>
      </c>
      <c r="G33" s="165">
        <f>_xlfn.XLOOKUP($E33,'New Business'!$D:$D,'New Business'!H:H)</f>
        <v>1.7500000000000002E-2</v>
      </c>
      <c r="H33" s="165" t="str">
        <f>_xlfn.XLOOKUP($E33,'New Business'!$D:$D,'New Business'!S:S)</f>
        <v>2% in 1st year only</v>
      </c>
      <c r="I33" s="166">
        <f>_xlfn.XLOOKUP($E33,'New Business'!$D:$D,'New Business'!M:M)</f>
        <v>1999</v>
      </c>
      <c r="J33" s="166" t="str" cm="1">
        <f t="array" ref="J33">_xlfn.XLOOKUP($E33, 'New Business'!$D:$D, 'New Business'!P:P &amp; "-" &amp; 'New Business'!Q:Q)</f>
        <v>£100k-£1m</v>
      </c>
      <c r="K33" s="164">
        <f>_xlfn.XLOOKUP($E33,'New Business'!$D:$D,'New Business'!T:T)</f>
        <v>0.1</v>
      </c>
    </row>
    <row r="34" spans="1:11" x14ac:dyDescent="0.25">
      <c r="A34" s="161">
        <f>_xlfn.XLOOKUP($E34,'New Business'!D:D,'New Business'!B:B)</f>
        <v>0</v>
      </c>
      <c r="B34" s="161">
        <f>_xlfn.XLOOKUP($E34,'New Business'!D:D,'New Business'!C:C)</f>
        <v>0</v>
      </c>
      <c r="C34" s="164">
        <f>_xlfn.XLOOKUP($E34,'New Business'!D:D,'New Business'!R:R)</f>
        <v>0.7</v>
      </c>
      <c r="D34" s="164" t="str">
        <f>_xlfn.XLOOKUP($E34,'New Business'!D:D,'New Business'!E:E)</f>
        <v>Lifetime Discount Self-build Mayflower larger loan</v>
      </c>
      <c r="E34" s="162" t="str">
        <f>'New Business'!D38</f>
        <v>SB44</v>
      </c>
      <c r="F34" s="165">
        <f>_xlfn.XLOOKUP($E34,'New Business'!D:D,'New Business'!G:G)</f>
        <v>5.9399999999999994E-2</v>
      </c>
      <c r="G34" s="165">
        <f>_xlfn.XLOOKUP($E34,'New Business'!$D:$D,'New Business'!H:H)</f>
        <v>1.66E-2</v>
      </c>
      <c r="H34" s="165" t="str">
        <f>_xlfn.XLOOKUP($E34,'New Business'!$D:$D,'New Business'!S:S)</f>
        <v>2%, 2%</v>
      </c>
      <c r="I34" s="166">
        <f>_xlfn.XLOOKUP($E34,'New Business'!$D:$D,'New Business'!M:M)</f>
        <v>2.5000000000000001E-3</v>
      </c>
      <c r="J34" s="166" t="str" cm="1">
        <f t="array" ref="J34">_xlfn.XLOOKUP($E34, 'New Business'!$D:$D, 'New Business'!P:P &amp; "-" &amp; 'New Business'!Q:Q)</f>
        <v>&gt;£1m-£1.8m</v>
      </c>
      <c r="K34" s="164">
        <f>_xlfn.XLOOKUP($E34,'New Business'!$D:$D,'New Business'!T:T)</f>
        <v>0.1</v>
      </c>
    </row>
    <row r="35" spans="1:11" x14ac:dyDescent="0.25">
      <c r="A35" s="161">
        <f>_xlfn.XLOOKUP($E35,'New Business'!D:D,'New Business'!B:B)</f>
        <v>0</v>
      </c>
      <c r="B35" s="161" t="str">
        <f>_xlfn.XLOOKUP($E35,'New Business'!D:D,'New Business'!C:C)</f>
        <v>BuildLoan</v>
      </c>
      <c r="C35" s="164">
        <f>_xlfn.XLOOKUP($E35,'New Business'!D:D,'New Business'!R:R)</f>
        <v>0.8</v>
      </c>
      <c r="D35" s="164" t="str">
        <f>_xlfn.XLOOKUP($E35,'New Business'!D:D,'New Business'!E:E)</f>
        <v>Lifetime Discount Self-build BuildLoan</v>
      </c>
      <c r="E35" s="162" t="str">
        <f>'New Business'!D39</f>
        <v>SB45</v>
      </c>
      <c r="F35" s="165">
        <f>_xlfn.XLOOKUP($E35,'New Business'!D:D,'New Business'!G:G)</f>
        <v>5.8499999999999996E-2</v>
      </c>
      <c r="G35" s="165">
        <f>_xlfn.XLOOKUP($E35,'New Business'!$D:$D,'New Business'!H:H)</f>
        <v>1.7500000000000002E-2</v>
      </c>
      <c r="H35" s="165" t="str">
        <f>_xlfn.XLOOKUP($E35,'New Business'!$D:$D,'New Business'!S:S)</f>
        <v>2% in 1st year only</v>
      </c>
      <c r="I35" s="166">
        <f>_xlfn.XLOOKUP($E35,'New Business'!$D:$D,'New Business'!M:M)</f>
        <v>1999</v>
      </c>
      <c r="J35" s="166" t="str" cm="1">
        <f t="array" ref="J35">_xlfn.XLOOKUP($E35, 'New Business'!$D:$D, 'New Business'!P:P &amp; "-" &amp; 'New Business'!Q:Q)</f>
        <v>£100k-£600k</v>
      </c>
      <c r="K35" s="164">
        <f>_xlfn.XLOOKUP($E35,'New Business'!$D:$D,'New Business'!T:T)</f>
        <v>0.1</v>
      </c>
    </row>
    <row r="36" spans="1:11" x14ac:dyDescent="0.25">
      <c r="A36" s="161">
        <f>_xlfn.XLOOKUP($E36,'New Business'!D:D,'New Business'!B:B)</f>
        <v>0</v>
      </c>
      <c r="B36" s="161">
        <f>_xlfn.XLOOKUP($E36,'New Business'!D:D,'New Business'!C:C)</f>
        <v>0</v>
      </c>
      <c r="C36" s="164">
        <f>_xlfn.XLOOKUP($E36,'New Business'!D:D,'New Business'!R:R)</f>
        <v>0.8</v>
      </c>
      <c r="D36" s="164" t="str">
        <f>_xlfn.XLOOKUP($E36,'New Business'!D:D,'New Business'!E:E)</f>
        <v>Lifetime Discount Self-Build BuildLoan (Accelerator)</v>
      </c>
      <c r="E36" s="162" t="str">
        <f>'New Business'!D40</f>
        <v>SB46</v>
      </c>
      <c r="F36" s="165">
        <f>_xlfn.XLOOKUP($E36,'New Business'!D:D,'New Business'!G:G)</f>
        <v>6.0399999999999995E-2</v>
      </c>
      <c r="G36" s="165">
        <f>_xlfn.XLOOKUP($E36,'New Business'!$D:$D,'New Business'!H:H)</f>
        <v>1.5599999999999999E-2</v>
      </c>
      <c r="H36" s="165" t="str">
        <f>_xlfn.XLOOKUP($E36,'New Business'!$D:$D,'New Business'!S:S)</f>
        <v>2% in 1st year only</v>
      </c>
      <c r="I36" s="166">
        <f>_xlfn.XLOOKUP($E36,'New Business'!$D:$D,'New Business'!M:M)</f>
        <v>1999</v>
      </c>
      <c r="J36" s="166" t="str" cm="1">
        <f t="array" ref="J36">_xlfn.XLOOKUP($E36, 'New Business'!$D:$D, 'New Business'!P:P &amp; "-" &amp; 'New Business'!Q:Q)</f>
        <v>£100k-£600k</v>
      </c>
      <c r="K36" s="164">
        <f>_xlfn.XLOOKUP($E36,'New Business'!$D:$D,'New Business'!T:T)</f>
        <v>0.1</v>
      </c>
    </row>
    <row r="37" spans="1:11" x14ac:dyDescent="0.25">
      <c r="A37" s="161">
        <f>_xlfn.XLOOKUP($E37,'New Business'!D:D,'New Business'!B:B)</f>
        <v>0</v>
      </c>
      <c r="B37" s="161">
        <f>_xlfn.XLOOKUP($E37,'New Business'!D:D,'New Business'!C:C)</f>
        <v>0</v>
      </c>
      <c r="C37" s="164">
        <f>_xlfn.XLOOKUP($E37,'New Business'!D:D,'New Business'!R:R)</f>
        <v>0.7</v>
      </c>
      <c r="D37" s="164" t="str">
        <f>_xlfn.XLOOKUP($E37,'New Business'!D:D,'New Business'!E:E)</f>
        <v>Lifetime Discount Self-Build BuildLoan
larger loan</v>
      </c>
      <c r="E37" s="162" t="str">
        <f>'New Business'!D41</f>
        <v>SB47</v>
      </c>
      <c r="F37" s="165">
        <f>_xlfn.XLOOKUP($E37,'New Business'!D:D,'New Business'!G:G)</f>
        <v>5.9399999999999994E-2</v>
      </c>
      <c r="G37" s="165">
        <f>_xlfn.XLOOKUP($E37,'New Business'!$D:$D,'New Business'!H:H)</f>
        <v>1.66E-2</v>
      </c>
      <c r="H37" s="165" t="str">
        <f>_xlfn.XLOOKUP($E37,'New Business'!$D:$D,'New Business'!S:S)</f>
        <v>2%, 2%</v>
      </c>
      <c r="I37" s="166">
        <f>_xlfn.XLOOKUP($E37,'New Business'!$D:$D,'New Business'!M:M)</f>
        <v>2.5000000000000001E-3</v>
      </c>
      <c r="J37" s="166" t="str" cm="1">
        <f t="array" ref="J37">_xlfn.XLOOKUP($E37, 'New Business'!$D:$D, 'New Business'!P:P &amp; "-" &amp; 'New Business'!Q:Q)</f>
        <v>&gt;£600k-£1.8m</v>
      </c>
      <c r="K37" s="164">
        <f>_xlfn.XLOOKUP($E37,'New Business'!$D:$D,'New Business'!T:T)</f>
        <v>0.1</v>
      </c>
    </row>
    <row r="38" spans="1:11" x14ac:dyDescent="0.25">
      <c r="A38" s="161" t="str">
        <f>_xlfn.XLOOKUP($E38,'New Business'!D:D,'New Business'!B:B)</f>
        <v>Buy to Let</v>
      </c>
      <c r="B38" s="161" t="str">
        <f>_xlfn.XLOOKUP($E38,'New Business'!D:D,'New Business'!C:C)</f>
        <v>Standard</v>
      </c>
      <c r="C38" s="164">
        <f>_xlfn.XLOOKUP($E38,'New Business'!D:D,'New Business'!R:R)</f>
        <v>0.75</v>
      </c>
      <c r="D38" s="164" t="str">
        <f>_xlfn.XLOOKUP($E38,'New Business'!D:D,'New Business'!E:E)</f>
        <v>2 year fixed Buy to Let</v>
      </c>
      <c r="E38" s="162" t="str">
        <f>'New Business'!D42</f>
        <v>B087</v>
      </c>
      <c r="F38" s="165">
        <f>_xlfn.XLOOKUP($E38,'New Business'!D:D,'New Business'!G:G)</f>
        <v>5.8500000000000003E-2</v>
      </c>
      <c r="G38" s="165" t="str">
        <f>_xlfn.XLOOKUP($E38,'New Business'!$D:$D,'New Business'!H:H)</f>
        <v>-</v>
      </c>
      <c r="H38" s="165" t="str">
        <f>_xlfn.XLOOKUP($E38,'New Business'!$D:$D,'New Business'!S:S)</f>
        <v>2%, 2%</v>
      </c>
      <c r="I38" s="166">
        <f>_xlfn.XLOOKUP($E38,'New Business'!$D:$D,'New Business'!M:M)</f>
        <v>999</v>
      </c>
      <c r="J38" s="166" t="str" cm="1">
        <f t="array" ref="J38">_xlfn.XLOOKUP($E38, 'New Business'!$D:$D, 'New Business'!P:P &amp; "-" &amp; 'New Business'!Q:Q)</f>
        <v>£100k-£500k</v>
      </c>
      <c r="K38" s="164">
        <f>_xlfn.XLOOKUP($E38,'New Business'!$D:$D,'New Business'!T:T)</f>
        <v>0.1</v>
      </c>
    </row>
    <row r="39" spans="1:11" x14ac:dyDescent="0.25">
      <c r="A39" s="161">
        <f>_xlfn.XLOOKUP($E39,'New Business'!D:D,'New Business'!B:B)</f>
        <v>0</v>
      </c>
      <c r="B39" s="161">
        <f>_xlfn.XLOOKUP($E39,'New Business'!D:D,'New Business'!C:C)</f>
        <v>0</v>
      </c>
      <c r="C39" s="164">
        <f>_xlfn.XLOOKUP($E39,'New Business'!D:D,'New Business'!R:R)</f>
        <v>0.75</v>
      </c>
      <c r="D39" s="164" t="str">
        <f>_xlfn.XLOOKUP($E39,'New Business'!D:D,'New Business'!E:E)</f>
        <v>5 year fixed Buy to Let</v>
      </c>
      <c r="E39" s="162" t="str">
        <f>'New Business'!D43</f>
        <v>B088</v>
      </c>
      <c r="F39" s="165">
        <f>_xlfn.XLOOKUP($E39,'New Business'!D:D,'New Business'!G:G)</f>
        <v>5.9400000000000001E-2</v>
      </c>
      <c r="G39" s="165" t="str">
        <f>_xlfn.XLOOKUP($E39,'New Business'!$D:$D,'New Business'!H:H)</f>
        <v>-</v>
      </c>
      <c r="H39" s="165" t="str">
        <f>_xlfn.XLOOKUP($E39,'New Business'!$D:$D,'New Business'!S:S)</f>
        <v>5%, 4%, 3%, 2%, 2%</v>
      </c>
      <c r="I39" s="166">
        <f>_xlfn.XLOOKUP($E39,'New Business'!$D:$D,'New Business'!M:M)</f>
        <v>999</v>
      </c>
      <c r="J39" s="166" t="str" cm="1">
        <f t="array" ref="J39">_xlfn.XLOOKUP($E39, 'New Business'!$D:$D, 'New Business'!P:P &amp; "-" &amp; 'New Business'!Q:Q)</f>
        <v>£100k-£500k</v>
      </c>
      <c r="K39" s="164">
        <f>_xlfn.XLOOKUP($E39,'New Business'!$D:$D,'New Business'!T:T)</f>
        <v>0.1</v>
      </c>
    </row>
    <row r="40" spans="1:11" x14ac:dyDescent="0.25">
      <c r="A40" s="161">
        <f>_xlfn.XLOOKUP($E40,'New Business'!D:D,'New Business'!B:B)</f>
        <v>0</v>
      </c>
      <c r="B40" s="161">
        <f>_xlfn.XLOOKUP($E40,'New Business'!D:D,'New Business'!C:C)</f>
        <v>0</v>
      </c>
      <c r="C40" s="164">
        <f>_xlfn.XLOOKUP($E40,'New Business'!D:D,'New Business'!R:R)</f>
        <v>0.75</v>
      </c>
      <c r="D40" s="164" t="str">
        <f>_xlfn.XLOOKUP($E40,'New Business'!D:D,'New Business'!E:E)</f>
        <v>2 year discount Buy to Let</v>
      </c>
      <c r="E40" s="162" t="str">
        <f>'New Business'!D44</f>
        <v>B094</v>
      </c>
      <c r="F40" s="165">
        <f>_xlfn.XLOOKUP($E40,'New Business'!D:D,'New Business'!G:G)</f>
        <v>5.1400000000000001E-2</v>
      </c>
      <c r="G40" s="165">
        <f>_xlfn.XLOOKUP($E40,'New Business'!$D:$D,'New Business'!H:H)</f>
        <v>2.46E-2</v>
      </c>
      <c r="H40" s="165" t="str">
        <f>_xlfn.XLOOKUP($E40,'New Business'!$D:$D,'New Business'!S:S)</f>
        <v>2%, 2%</v>
      </c>
      <c r="I40" s="166">
        <f>_xlfn.XLOOKUP($E40,'New Business'!$D:$D,'New Business'!M:M)</f>
        <v>999</v>
      </c>
      <c r="J40" s="166" t="str" cm="1">
        <f t="array" ref="J40">_xlfn.XLOOKUP($E40, 'New Business'!$D:$D, 'New Business'!P:P &amp; "-" &amp; 'New Business'!Q:Q)</f>
        <v>£100k-£1m</v>
      </c>
      <c r="K40" s="164">
        <f>_xlfn.XLOOKUP($E40,'New Business'!$D:$D,'New Business'!T:T)</f>
        <v>0.25</v>
      </c>
    </row>
    <row r="41" spans="1:11" x14ac:dyDescent="0.25">
      <c r="A41" s="161">
        <f>_xlfn.XLOOKUP($E41,'New Business'!D:D,'New Business'!B:B)</f>
        <v>0</v>
      </c>
      <c r="B41" s="161" t="str">
        <f>_xlfn.XLOOKUP($E41,'New Business'!D:D,'New Business'!C:C)</f>
        <v>Professionals</v>
      </c>
      <c r="C41" s="164">
        <f>_xlfn.XLOOKUP($E41,'New Business'!D:D,'New Business'!R:R)</f>
        <v>0.75</v>
      </c>
      <c r="D41" s="164" t="str">
        <f>_xlfn.XLOOKUP($E41,'New Business'!D:D,'New Business'!E:E)</f>
        <v>2 year fixed 
Buy to Let (Professionals)</v>
      </c>
      <c r="E41" s="162" t="str">
        <f>'New Business'!D45</f>
        <v>B089</v>
      </c>
      <c r="F41" s="165">
        <f>_xlfn.XLOOKUP($E41,'New Business'!D:D,'New Business'!G:G)</f>
        <v>6.3500000000000001E-2</v>
      </c>
      <c r="G41" s="165" t="str">
        <f>_xlfn.XLOOKUP($E41,'New Business'!$D:$D,'New Business'!H:H)</f>
        <v>-</v>
      </c>
      <c r="H41" s="165" t="str">
        <f>_xlfn.XLOOKUP($E41,'New Business'!$D:$D,'New Business'!S:S)</f>
        <v>2%, 2%</v>
      </c>
      <c r="I41" s="166">
        <f>_xlfn.XLOOKUP($E41,'New Business'!$D:$D,'New Business'!M:M)</f>
        <v>999</v>
      </c>
      <c r="J41" s="166" t="str" cm="1">
        <f t="array" ref="J41">_xlfn.XLOOKUP($E41, 'New Business'!$D:$D, 'New Business'!P:P &amp; "-" &amp; 'New Business'!Q:Q)</f>
        <v>£150k-£500k</v>
      </c>
      <c r="K41" s="164">
        <f>_xlfn.XLOOKUP($E41,'New Business'!$D:$D,'New Business'!T:T)</f>
        <v>0.1</v>
      </c>
    </row>
    <row r="42" spans="1:11" x14ac:dyDescent="0.25">
      <c r="A42" s="161">
        <f>_xlfn.XLOOKUP($E42,'New Business'!D:D,'New Business'!B:B)</f>
        <v>0</v>
      </c>
      <c r="B42" s="161">
        <f>_xlfn.XLOOKUP($E42,'New Business'!D:D,'New Business'!C:C)</f>
        <v>0</v>
      </c>
      <c r="C42" s="164">
        <f>_xlfn.XLOOKUP($E42,'New Business'!D:D,'New Business'!R:R)</f>
        <v>0.75</v>
      </c>
      <c r="D42" s="164" t="str">
        <f>_xlfn.XLOOKUP($E42,'New Business'!D:D,'New Business'!E:E)</f>
        <v>5 year fixed 
Buy to Let (Professionals)</v>
      </c>
      <c r="E42" s="162" t="str">
        <f>'New Business'!D46</f>
        <v>B090</v>
      </c>
      <c r="F42" s="165">
        <f>_xlfn.XLOOKUP($E42,'New Business'!D:D,'New Business'!G:G)</f>
        <v>6.3899999999999998E-2</v>
      </c>
      <c r="G42" s="165" t="str">
        <f>_xlfn.XLOOKUP($E42,'New Business'!$D:$D,'New Business'!H:H)</f>
        <v>-</v>
      </c>
      <c r="H42" s="165" t="str">
        <f>_xlfn.XLOOKUP($E42,'New Business'!$D:$D,'New Business'!S:S)</f>
        <v>5%, 4%, 3%, 2%, 2%</v>
      </c>
      <c r="I42" s="166">
        <f>_xlfn.XLOOKUP($E42,'New Business'!$D:$D,'New Business'!M:M)</f>
        <v>999</v>
      </c>
      <c r="J42" s="166" t="str" cm="1">
        <f t="array" ref="J42">_xlfn.XLOOKUP($E42, 'New Business'!$D:$D, 'New Business'!P:P &amp; "-" &amp; 'New Business'!Q:Q)</f>
        <v>£150k-£500k</v>
      </c>
      <c r="K42" s="164">
        <f>_xlfn.XLOOKUP($E42,'New Business'!$D:$D,'New Business'!T:T)</f>
        <v>0.1</v>
      </c>
    </row>
    <row r="43" spans="1:11" x14ac:dyDescent="0.25">
      <c r="A43" s="161">
        <f>_xlfn.XLOOKUP($E43,'New Business'!D:D,'New Business'!B:B)</f>
        <v>0</v>
      </c>
      <c r="B43" s="161">
        <f>_xlfn.XLOOKUP($E43,'New Business'!D:D,'New Business'!C:C)</f>
        <v>0</v>
      </c>
      <c r="C43" s="164">
        <f>_xlfn.XLOOKUP($E43,'New Business'!D:D,'New Business'!R:R)</f>
        <v>0.75</v>
      </c>
      <c r="D43" s="164" t="str">
        <f>_xlfn.XLOOKUP($E43,'New Business'!D:D,'New Business'!E:E)</f>
        <v>2 year discount Buy to Let (Professionals)</v>
      </c>
      <c r="E43" s="162" t="str">
        <f>'New Business'!D47</f>
        <v>B095</v>
      </c>
      <c r="F43" s="165">
        <f>_xlfn.XLOOKUP($E43,'New Business'!D:D,'New Business'!G:G)</f>
        <v>5.4899999999999997E-2</v>
      </c>
      <c r="G43" s="165">
        <f>_xlfn.XLOOKUP($E43,'New Business'!$D:$D,'New Business'!H:H)</f>
        <v>2.1100000000000001E-2</v>
      </c>
      <c r="H43" s="165" t="str">
        <f>_xlfn.XLOOKUP($E43,'New Business'!$D:$D,'New Business'!S:S)</f>
        <v>2%, 2%</v>
      </c>
      <c r="I43" s="166">
        <f>_xlfn.XLOOKUP($E43,'New Business'!$D:$D,'New Business'!M:M)</f>
        <v>1499</v>
      </c>
      <c r="J43" s="166" t="str" cm="1">
        <f t="array" ref="J43">_xlfn.XLOOKUP($E43, 'New Business'!$D:$D, 'New Business'!P:P &amp; "-" &amp; 'New Business'!Q:Q)</f>
        <v>£150k-£1m</v>
      </c>
      <c r="K43" s="164">
        <f>_xlfn.XLOOKUP($E43,'New Business'!$D:$D,'New Business'!T:T)</f>
        <v>0.25</v>
      </c>
    </row>
    <row r="44" spans="1:11" x14ac:dyDescent="0.25">
      <c r="A44" s="161" t="e">
        <f>_xlfn.XLOOKUP($E44,'New Business'!D:D,'New Business'!B:B)</f>
        <v>#REF!</v>
      </c>
      <c r="B44" s="161" t="e">
        <f>_xlfn.XLOOKUP($E44,'New Business'!D:D,'New Business'!C:C)</f>
        <v>#REF!</v>
      </c>
      <c r="C44" s="164" t="e">
        <f>_xlfn.XLOOKUP($E44,'New Business'!D:D,'New Business'!R:R)</f>
        <v>#REF!</v>
      </c>
      <c r="D44" s="164" t="e">
        <f>_xlfn.XLOOKUP($E44,'New Business'!D:D,'New Business'!E:E)</f>
        <v>#REF!</v>
      </c>
      <c r="E44" s="162" t="e">
        <f>'New Business'!#REF!</f>
        <v>#REF!</v>
      </c>
      <c r="F44" s="165" t="e">
        <f>_xlfn.XLOOKUP($E44,'New Business'!D:D,'New Business'!G:G)</f>
        <v>#REF!</v>
      </c>
      <c r="G44" s="165" t="e">
        <f>_xlfn.XLOOKUP($E44,'New Business'!$D:$D,'New Business'!H:H)</f>
        <v>#REF!</v>
      </c>
      <c r="H44" s="165" t="e">
        <f>_xlfn.XLOOKUP($E44,'New Business'!$D:$D,'New Business'!S:S)</f>
        <v>#REF!</v>
      </c>
      <c r="I44" s="166" t="e">
        <f>_xlfn.XLOOKUP($E44,'New Business'!$D:$D,'New Business'!M:M)</f>
        <v>#REF!</v>
      </c>
      <c r="J44" s="166" t="e" cm="1">
        <f t="array" ref="J44">_xlfn.XLOOKUP($E44, 'New Business'!$D:$D, 'New Business'!P:P &amp; "-" &amp; 'New Business'!Q:Q)</f>
        <v>#REF!</v>
      </c>
      <c r="K44" s="164" t="e">
        <f>_xlfn.XLOOKUP($E44,'New Business'!$D:$D,'New Business'!T:T)</f>
        <v>#REF!</v>
      </c>
    </row>
    <row r="45" spans="1:11" x14ac:dyDescent="0.25">
      <c r="A45" s="161">
        <f>_xlfn.XLOOKUP($E45,'New Business'!D:D,'New Business'!B:B)</f>
        <v>0</v>
      </c>
      <c r="B45" s="161" t="str">
        <f>_xlfn.XLOOKUP($E45,'New Business'!D:D,'New Business'!C:C)</f>
        <v>Expat</v>
      </c>
      <c r="C45" s="164">
        <f>_xlfn.XLOOKUP($E45,'New Business'!D:D,'New Business'!R:R)</f>
        <v>0.75</v>
      </c>
      <c r="D45" s="164" t="str">
        <f>_xlfn.XLOOKUP($E45,'New Business'!D:D,'New Business'!E:E)</f>
        <v xml:space="preserve">2 year discount Expat Buy to Let </v>
      </c>
      <c r="E45" s="162" t="str">
        <f>'New Business'!D50</f>
        <v>X005</v>
      </c>
      <c r="F45" s="165">
        <f>_xlfn.XLOOKUP($E45,'New Business'!D:D,'New Business'!G:G)</f>
        <v>5.2400000000000002E-2</v>
      </c>
      <c r="G45" s="165">
        <f>_xlfn.XLOOKUP($E45,'New Business'!$D:$D,'New Business'!H:H)</f>
        <v>2.3599999999999999E-2</v>
      </c>
      <c r="H45" s="165" t="str">
        <f>_xlfn.XLOOKUP($E45,'New Business'!$D:$D,'New Business'!S:S)</f>
        <v>2%, 2%</v>
      </c>
      <c r="I45" s="166">
        <f>_xlfn.XLOOKUP($E45,'New Business'!$D:$D,'New Business'!M:M)</f>
        <v>999</v>
      </c>
      <c r="J45" s="166" t="str" cm="1">
        <f t="array" ref="J45">_xlfn.XLOOKUP($E45, 'New Business'!$D:$D, 'New Business'!P:P &amp; "-" &amp; 'New Business'!Q:Q)</f>
        <v>£100k-£1m</v>
      </c>
      <c r="K45" s="164">
        <f>_xlfn.XLOOKUP($E45,'New Business'!$D:$D,'New Business'!T:T)</f>
        <v>0.25</v>
      </c>
    </row>
    <row r="46" spans="1:11" x14ac:dyDescent="0.25">
      <c r="A46" s="161" t="e">
        <f>_xlfn.XLOOKUP($E46,'New Business'!D:D,'New Business'!B:B)</f>
        <v>#REF!</v>
      </c>
      <c r="B46" s="161" t="e">
        <f>_xlfn.XLOOKUP($E46,'New Business'!D:D,'New Business'!C:C)</f>
        <v>#REF!</v>
      </c>
      <c r="C46" s="164" t="e">
        <f>_xlfn.XLOOKUP($E46,'New Business'!D:D,'New Business'!R:R)</f>
        <v>#REF!</v>
      </c>
      <c r="D46" s="164" t="e">
        <f>_xlfn.XLOOKUP($E46,'New Business'!D:D,'New Business'!E:E)</f>
        <v>#REF!</v>
      </c>
      <c r="E46" s="162" t="e">
        <f>'New Business'!#REF!</f>
        <v>#REF!</v>
      </c>
      <c r="F46" s="165" t="e">
        <f>_xlfn.XLOOKUP($E46,'New Business'!D:D,'New Business'!G:G)</f>
        <v>#REF!</v>
      </c>
      <c r="G46" s="165" t="e">
        <f>_xlfn.XLOOKUP($E46,'New Business'!$D:$D,'New Business'!H:H)</f>
        <v>#REF!</v>
      </c>
      <c r="H46" s="165" t="e">
        <f>_xlfn.XLOOKUP($E46,'New Business'!$D:$D,'New Business'!S:S)</f>
        <v>#REF!</v>
      </c>
      <c r="I46" s="166" t="e">
        <f>_xlfn.XLOOKUP($E46,'New Business'!$D:$D,'New Business'!M:M)</f>
        <v>#REF!</v>
      </c>
      <c r="J46" s="166" t="e" cm="1">
        <f t="array" ref="J46">_xlfn.XLOOKUP($E46, 'New Business'!$D:$D, 'New Business'!P:P &amp; "-" &amp; 'New Business'!Q:Q)</f>
        <v>#REF!</v>
      </c>
      <c r="K46" s="164" t="e">
        <f>_xlfn.XLOOKUP($E46,'New Business'!$D:$D,'New Business'!T:T)</f>
        <v>#REF!</v>
      </c>
    </row>
    <row r="47" spans="1:11" x14ac:dyDescent="0.25">
      <c r="A47" s="161" t="str">
        <f>_xlfn.XLOOKUP($E47,'New Business'!D:D,'New Business'!B:B)</f>
        <v>Holiday Let</v>
      </c>
      <c r="B47" s="161" t="str">
        <f>_xlfn.XLOOKUP($E47,'New Business'!D:D,'New Business'!C:C)</f>
        <v>Standard</v>
      </c>
      <c r="C47" s="164">
        <f>_xlfn.XLOOKUP($E47,'New Business'!D:D,'New Business'!R:R)</f>
        <v>0.75</v>
      </c>
      <c r="D47" s="164" t="str">
        <f>_xlfn.XLOOKUP($E47,'New Business'!D:D,'New Business'!E:E)</f>
        <v>2 year fixed Holiday Let</v>
      </c>
      <c r="E47" s="162" t="str">
        <f>'New Business'!D52</f>
        <v>H046</v>
      </c>
      <c r="F47" s="165">
        <f>_xlfn.XLOOKUP($E47,'New Business'!D:D,'New Business'!G:G)</f>
        <v>6.4399999999999999E-2</v>
      </c>
      <c r="G47" s="165" t="str">
        <f>_xlfn.XLOOKUP($E47,'New Business'!$D:$D,'New Business'!H:H)</f>
        <v>-</v>
      </c>
      <c r="H47" s="165" t="str">
        <f>_xlfn.XLOOKUP($E47,'New Business'!$D:$D,'New Business'!S:S)</f>
        <v>2%, 2%</v>
      </c>
      <c r="I47" s="166">
        <f>_xlfn.XLOOKUP($E47,'New Business'!$D:$D,'New Business'!M:M)</f>
        <v>999</v>
      </c>
      <c r="J47" s="166" t="str" cm="1">
        <f t="array" ref="J47">_xlfn.XLOOKUP($E47, 'New Business'!$D:$D, 'New Business'!P:P &amp; "-" &amp; 'New Business'!Q:Q)</f>
        <v>£100k-£500k</v>
      </c>
      <c r="K47" s="164">
        <f>_xlfn.XLOOKUP($E47,'New Business'!$D:$D,'New Business'!T:T)</f>
        <v>0.1</v>
      </c>
    </row>
    <row r="48" spans="1:11" x14ac:dyDescent="0.25">
      <c r="A48" s="161">
        <f>_xlfn.XLOOKUP($E48,'New Business'!D:D,'New Business'!B:B)</f>
        <v>0</v>
      </c>
      <c r="B48" s="161">
        <f>_xlfn.XLOOKUP($E48,'New Business'!D:D,'New Business'!C:C)</f>
        <v>0</v>
      </c>
      <c r="C48" s="164">
        <f>_xlfn.XLOOKUP($E48,'New Business'!D:D,'New Business'!R:R)</f>
        <v>0.75</v>
      </c>
      <c r="D48" s="164" t="str">
        <f>_xlfn.XLOOKUP($E48,'New Business'!D:D,'New Business'!E:E)</f>
        <v>5 year fixed Holiday Let</v>
      </c>
      <c r="E48" s="162" t="str">
        <f>'New Business'!D53</f>
        <v>H047</v>
      </c>
      <c r="F48" s="165">
        <f>_xlfn.XLOOKUP($E48,'New Business'!D:D,'New Business'!G:G)</f>
        <v>6.4399999999999999E-2</v>
      </c>
      <c r="G48" s="165" t="str">
        <f>_xlfn.XLOOKUP($E48,'New Business'!$D:$D,'New Business'!H:H)</f>
        <v>-</v>
      </c>
      <c r="H48" s="165" t="str">
        <f>_xlfn.XLOOKUP($E48,'New Business'!$D:$D,'New Business'!S:S)</f>
        <v>5%, 4%, 3%, 2%, 2%</v>
      </c>
      <c r="I48" s="166">
        <f>_xlfn.XLOOKUP($E48,'New Business'!$D:$D,'New Business'!M:M)</f>
        <v>999</v>
      </c>
      <c r="J48" s="166" t="str" cm="1">
        <f t="array" ref="J48">_xlfn.XLOOKUP($E48, 'New Business'!$D:$D, 'New Business'!P:P &amp; "-" &amp; 'New Business'!Q:Q)</f>
        <v>£100k-£500k</v>
      </c>
      <c r="K48" s="164">
        <f>_xlfn.XLOOKUP($E48,'New Business'!$D:$D,'New Business'!T:T)</f>
        <v>0.1</v>
      </c>
    </row>
    <row r="49" spans="1:11" x14ac:dyDescent="0.25">
      <c r="A49" s="161">
        <f>_xlfn.XLOOKUP($E49,'New Business'!D:D,'New Business'!B:B)</f>
        <v>0</v>
      </c>
      <c r="B49" s="161">
        <f>_xlfn.XLOOKUP($E49,'New Business'!D:D,'New Business'!C:C)</f>
        <v>0</v>
      </c>
      <c r="C49" s="164">
        <f>_xlfn.XLOOKUP($E49,'New Business'!D:D,'New Business'!R:R)</f>
        <v>0.75</v>
      </c>
      <c r="D49" s="164" t="str">
        <f>_xlfn.XLOOKUP($E49,'New Business'!D:D,'New Business'!E:E)</f>
        <v>2 year discount Holiday Let</v>
      </c>
      <c r="E49" s="162" t="str">
        <f>'New Business'!D54</f>
        <v>H053</v>
      </c>
      <c r="F49" s="165">
        <f>_xlfn.XLOOKUP($E49,'New Business'!D:D,'New Business'!G:G)</f>
        <v>5.6899999999999999E-2</v>
      </c>
      <c r="G49" s="165">
        <f>_xlfn.XLOOKUP($E49,'New Business'!$D:$D,'New Business'!H:H)</f>
        <v>1.9099999999999999E-2</v>
      </c>
      <c r="H49" s="165" t="str">
        <f>_xlfn.XLOOKUP($E49,'New Business'!$D:$D,'New Business'!S:S)</f>
        <v>2%, 2%</v>
      </c>
      <c r="I49" s="166">
        <f>_xlfn.XLOOKUP($E49,'New Business'!$D:$D,'New Business'!M:M)</f>
        <v>999</v>
      </c>
      <c r="J49" s="166" t="str" cm="1">
        <f t="array" ref="J49">_xlfn.XLOOKUP($E49, 'New Business'!$D:$D, 'New Business'!P:P &amp; "-" &amp; 'New Business'!Q:Q)</f>
        <v>£100k-£1m</v>
      </c>
      <c r="K49" s="164">
        <f>_xlfn.XLOOKUP($E49,'New Business'!$D:$D,'New Business'!T:T)</f>
        <v>0.25</v>
      </c>
    </row>
    <row r="50" spans="1:11" x14ac:dyDescent="0.25">
      <c r="A50" s="161">
        <f>_xlfn.XLOOKUP($E50,'New Business'!D:D,'New Business'!B:B)</f>
        <v>0</v>
      </c>
      <c r="B50" s="161" t="str">
        <f>_xlfn.XLOOKUP($E50,'New Business'!D:D,'New Business'!C:C)</f>
        <v>Professionals</v>
      </c>
      <c r="C50" s="164">
        <f>_xlfn.XLOOKUP($E50,'New Business'!D:D,'New Business'!R:R)</f>
        <v>0.75</v>
      </c>
      <c r="D50" s="164" t="str">
        <f>_xlfn.XLOOKUP($E50,'New Business'!D:D,'New Business'!E:E)</f>
        <v>2 year fixed Holiday Let (Professionals)</v>
      </c>
      <c r="E50" s="162" t="str">
        <f>'New Business'!D55</f>
        <v>H048</v>
      </c>
      <c r="F50" s="165">
        <f>_xlfn.XLOOKUP($E50,'New Business'!D:D,'New Business'!G:G)</f>
        <v>6.8400000000000002E-2</v>
      </c>
      <c r="G50" s="165" t="str">
        <f>_xlfn.XLOOKUP($E50,'New Business'!$D:$D,'New Business'!H:H)</f>
        <v>-</v>
      </c>
      <c r="H50" s="165" t="str">
        <f>_xlfn.XLOOKUP($E50,'New Business'!$D:$D,'New Business'!S:S)</f>
        <v>2%, 2%</v>
      </c>
      <c r="I50" s="166">
        <f>_xlfn.XLOOKUP($E50,'New Business'!$D:$D,'New Business'!M:M)</f>
        <v>999</v>
      </c>
      <c r="J50" s="166" t="str" cm="1">
        <f t="array" ref="J50">_xlfn.XLOOKUP($E50, 'New Business'!$D:$D, 'New Business'!P:P &amp; "-" &amp; 'New Business'!Q:Q)</f>
        <v>£150k-£500k</v>
      </c>
      <c r="K50" s="164">
        <f>_xlfn.XLOOKUP($E50,'New Business'!$D:$D,'New Business'!T:T)</f>
        <v>0.1</v>
      </c>
    </row>
    <row r="51" spans="1:11" x14ac:dyDescent="0.25">
      <c r="A51" s="161">
        <f>_xlfn.XLOOKUP($E51,'New Business'!D:D,'New Business'!B:B)</f>
        <v>0</v>
      </c>
      <c r="B51" s="161">
        <f>_xlfn.XLOOKUP($E51,'New Business'!D:D,'New Business'!C:C)</f>
        <v>0</v>
      </c>
      <c r="C51" s="164">
        <f>_xlfn.XLOOKUP($E51,'New Business'!D:D,'New Business'!R:R)</f>
        <v>0.75</v>
      </c>
      <c r="D51" s="164" t="str">
        <f>_xlfn.XLOOKUP($E51,'New Business'!D:D,'New Business'!E:E)</f>
        <v>5 year fixed Holiday Let (Professionals)</v>
      </c>
      <c r="E51" s="163" t="str">
        <f>'New Business'!D56</f>
        <v>H049</v>
      </c>
      <c r="F51" s="165">
        <f>_xlfn.XLOOKUP($E51,'New Business'!D:D,'New Business'!G:G)</f>
        <v>6.7900000000000002E-2</v>
      </c>
      <c r="G51" s="165" t="str">
        <f>_xlfn.XLOOKUP($E51,'New Business'!$D:$D,'New Business'!H:H)</f>
        <v>-</v>
      </c>
      <c r="H51" s="165" t="str">
        <f>_xlfn.XLOOKUP($E51,'New Business'!$D:$D,'New Business'!S:S)</f>
        <v>5%, 4%, 3%, 2%, 2%</v>
      </c>
      <c r="I51" s="166">
        <f>_xlfn.XLOOKUP($E51,'New Business'!$D:$D,'New Business'!M:M)</f>
        <v>999</v>
      </c>
      <c r="J51" s="166" t="str" cm="1">
        <f t="array" ref="J51">_xlfn.XLOOKUP($E51, 'New Business'!$D:$D, 'New Business'!P:P &amp; "-" &amp; 'New Business'!Q:Q)</f>
        <v>£150k-£500k</v>
      </c>
      <c r="K51" s="164">
        <f>_xlfn.XLOOKUP($E51,'New Business'!$D:$D,'New Business'!T:T)</f>
        <v>0.1</v>
      </c>
    </row>
    <row r="52" spans="1:11" x14ac:dyDescent="0.25">
      <c r="A52" s="161">
        <f>_xlfn.XLOOKUP($E52,'New Business'!D:D,'New Business'!B:B)</f>
        <v>0</v>
      </c>
      <c r="B52" s="161">
        <f>_xlfn.XLOOKUP($E52,'New Business'!D:D,'New Business'!C:C)</f>
        <v>0</v>
      </c>
      <c r="C52" s="164">
        <f>_xlfn.XLOOKUP($E52,'New Business'!D:D,'New Business'!R:R)</f>
        <v>0.75</v>
      </c>
      <c r="D52" s="164" t="str">
        <f>_xlfn.XLOOKUP($E52,'New Business'!D:D,'New Business'!E:E)</f>
        <v>5 year fixed Holiday Let</v>
      </c>
      <c r="E52" s="163" t="str">
        <f>'New Business'!D59</f>
        <v>H050</v>
      </c>
      <c r="F52" s="165">
        <f>_xlfn.XLOOKUP($E52,'New Business'!D:D,'New Business'!G:G)</f>
        <v>6.59E-2</v>
      </c>
      <c r="G52" s="165" t="str">
        <f>_xlfn.XLOOKUP($E52,'New Business'!$D:$D,'New Business'!H:H)</f>
        <v>-</v>
      </c>
      <c r="H52" s="165" t="str">
        <f>_xlfn.XLOOKUP($E52,'New Business'!$D:$D,'New Business'!S:S)</f>
        <v>5%, 4%, 3%, 2%, 2%</v>
      </c>
      <c r="I52" s="166">
        <f>_xlfn.XLOOKUP($E52,'New Business'!$D:$D,'New Business'!M:M)</f>
        <v>0.02</v>
      </c>
      <c r="J52" s="166" t="str" cm="1">
        <f t="array" ref="J52">_xlfn.XLOOKUP($E52, 'New Business'!$D:$D, 'New Business'!P:P &amp; "-" &amp; 'New Business'!Q:Q)</f>
        <v>£150k-£500k</v>
      </c>
      <c r="K52" s="164">
        <f>_xlfn.XLOOKUP($E52,'New Business'!$D:$D,'New Business'!T:T)</f>
        <v>0.1</v>
      </c>
    </row>
    <row r="53" spans="1:11" x14ac:dyDescent="0.25">
      <c r="A53" s="161" t="e">
        <f>_xlfn.XLOOKUP($E53,'New Business'!D:D,'New Business'!B:B)</f>
        <v>#REF!</v>
      </c>
      <c r="B53" s="161" t="e">
        <f>_xlfn.XLOOKUP($E53,'New Business'!D:D,'New Business'!C:C)</f>
        <v>#REF!</v>
      </c>
      <c r="C53" s="164" t="e">
        <f>_xlfn.XLOOKUP($E53,'New Business'!D:D,'New Business'!R:R)</f>
        <v>#REF!</v>
      </c>
      <c r="D53" s="164" t="e">
        <f>_xlfn.XLOOKUP($E53,'New Business'!D:D,'New Business'!E:E)</f>
        <v>#REF!</v>
      </c>
      <c r="E53" s="163" t="e">
        <f>'New Business'!#REF!</f>
        <v>#REF!</v>
      </c>
      <c r="F53" s="165" t="e">
        <f>_xlfn.XLOOKUP($E53,'New Business'!D:D,'New Business'!G:G)</f>
        <v>#REF!</v>
      </c>
      <c r="G53" s="165" t="e">
        <f>_xlfn.XLOOKUP($E53,'New Business'!$D:$D,'New Business'!H:H)</f>
        <v>#REF!</v>
      </c>
      <c r="H53" s="165" t="e">
        <f>_xlfn.XLOOKUP($E53,'New Business'!$D:$D,'New Business'!S:S)</f>
        <v>#REF!</v>
      </c>
      <c r="I53" s="166" t="e">
        <f>_xlfn.XLOOKUP($E53,'New Business'!$D:$D,'New Business'!M:M)</f>
        <v>#REF!</v>
      </c>
      <c r="J53" s="166" t="e" cm="1">
        <f t="array" ref="J53">_xlfn.XLOOKUP($E53, 'New Business'!$D:$D, 'New Business'!P:P &amp; "-" &amp; 'New Business'!Q:Q)</f>
        <v>#REF!</v>
      </c>
      <c r="K53" s="164" t="e">
        <f>_xlfn.XLOOKUP($E53,'New Business'!$D:$D,'New Business'!T:T)</f>
        <v>#REF!</v>
      </c>
    </row>
    <row r="54" spans="1:11" x14ac:dyDescent="0.25">
      <c r="E54" s="163">
        <f>'New Business'!D60</f>
        <v>0</v>
      </c>
    </row>
    <row r="55" spans="1:11" x14ac:dyDescent="0.25">
      <c r="E55" s="163">
        <f>'New Business'!D61</f>
        <v>0</v>
      </c>
    </row>
    <row r="56" spans="1:11" x14ac:dyDescent="0.25">
      <c r="E56" s="163">
        <f>'New Business'!D62</f>
        <v>0</v>
      </c>
    </row>
    <row r="57" spans="1:11" x14ac:dyDescent="0.25">
      <c r="E57" s="163">
        <f>'New Business'!D63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C229D55555334FA6115E35C2ECCD2C" ma:contentTypeVersion="18" ma:contentTypeDescription="Create a new document." ma:contentTypeScope="" ma:versionID="c2a220074117e62c0d49042fbad9beff">
  <xsd:schema xmlns:xsd="http://www.w3.org/2001/XMLSchema" xmlns:xs="http://www.w3.org/2001/XMLSchema" xmlns:p="http://schemas.microsoft.com/office/2006/metadata/properties" xmlns:ns2="4391b8b2-8110-402b-a573-119cfcf5e028" xmlns:ns3="541103a8-a849-4d9c-80c8-f5b80af2f437" targetNamespace="http://schemas.microsoft.com/office/2006/metadata/properties" ma:root="true" ma:fieldsID="4ae93d43f18fd230b353680855856275" ns2:_="" ns3:_="">
    <xsd:import namespace="4391b8b2-8110-402b-a573-119cfcf5e028"/>
    <xsd:import namespace="541103a8-a849-4d9c-80c8-f5b80af2f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91b8b2-8110-402b-a573-119cfcf5e0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6dbcdd10-d82f-4626-aea2-26312b5235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1103a8-a849-4d9c-80c8-f5b80af2f43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b8c66bb-0841-4a63-8e25-aa6e94e885af}" ma:internalName="TaxCatchAll" ma:showField="CatchAllData" ma:web="541103a8-a849-4d9c-80c8-f5b80af2f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91b8b2-8110-402b-a573-119cfcf5e028">
      <Terms xmlns="http://schemas.microsoft.com/office/infopath/2007/PartnerControls"/>
    </lcf76f155ced4ddcb4097134ff3c332f>
    <TaxCatchAll xmlns="541103a8-a849-4d9c-80c8-f5b80af2f437" xsi:nil="true"/>
    <SharedWithUsers xmlns="541103a8-a849-4d9c-80c8-f5b80af2f437">
      <UserInfo>
        <DisplayName/>
        <AccountId xsi:nil="true"/>
        <AccountType/>
      </UserInfo>
    </SharedWithUsers>
    <_Flow_SignoffStatus xmlns="4391b8b2-8110-402b-a573-119cfcf5e02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B99196-1E5C-41F2-A456-E98147983D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91b8b2-8110-402b-a573-119cfcf5e028"/>
    <ds:schemaRef ds:uri="541103a8-a849-4d9c-80c8-f5b80af2f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B628A5-FD01-44E8-8B31-315F0FE90477}">
  <ds:schemaRefs>
    <ds:schemaRef ds:uri="541103a8-a849-4d9c-80c8-f5b80af2f437"/>
    <ds:schemaRef ds:uri="http://purl.org/dc/elements/1.1/"/>
    <ds:schemaRef ds:uri="4391b8b2-8110-402b-a573-119cfcf5e02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AA2C7B-0D42-46E5-9880-320689805CF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05212d6-8beb-449b-ad74-f05c210cdfc3}" enabled="1" method="Standard" siteId="{d4565481-47f5-4a0d-a1dd-6efdad1083d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New Business</vt:lpstr>
      <vt:lpstr>Retention</vt:lpstr>
      <vt:lpstr>Further Advance</vt:lpstr>
      <vt:lpstr>Marketing only</vt:lpstr>
      <vt:lpstr>Sheet1</vt:lpstr>
      <vt:lpstr>Retention!Print_Area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Smith</dc:creator>
  <cp:keywords/>
  <dc:description/>
  <cp:lastModifiedBy>Mark Smith</cp:lastModifiedBy>
  <cp:revision/>
  <dcterms:created xsi:type="dcterms:W3CDTF">2025-09-23T10:03:21Z</dcterms:created>
  <dcterms:modified xsi:type="dcterms:W3CDTF">2026-08-14T11:02:19Z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0x01010035C229D55555334FA6115E35C2ECCD2C</vt:lpwstr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