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namedSheetViews/namedSheetView1.xml" ContentType="application/vnd.ms-excel.namedsheetviews+xml"/>
  <Override PartName="/xl/namedSheetViews/namedSheetView2.xml" ContentType="application/vnd.ms-excel.namedsheetviews+xml"/>
  <Override PartName="/xl/namedSheetViews/namedSheetView3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vernonbs.sharepoint.com/teams/Products/New Mortgage Product Process draft/Mortgages/Guides/"/>
    </mc:Choice>
  </mc:AlternateContent>
  <xr:revisionPtr revIDLastSave="2924" documentId="13_ncr:1_{DB3A8F25-9843-4CAC-B814-E08A4755B29A}" xr6:coauthVersionLast="47" xr6:coauthVersionMax="47" xr10:uidLastSave="{A71BCC95-F059-47BC-9D05-89A326EBDDFE}"/>
  <bookViews>
    <workbookView xWindow="-120" yWindow="-120" windowWidth="29040" windowHeight="15720" xr2:uid="{71C2FA91-A128-4A67-A469-DA0F52F4413B}"/>
  </bookViews>
  <sheets>
    <sheet name="New Business" sheetId="1" r:id="rId1"/>
    <sheet name="Retention" sheetId="8" r:id="rId2"/>
    <sheet name="Further Advance" sheetId="9" r:id="rId3"/>
    <sheet name="Marketing only" sheetId="7" state="hidden" r:id="rId4"/>
    <sheet name="Sheet1" sheetId="5" state="hidden" r:id="rId5"/>
  </sheets>
  <definedNames>
    <definedName name="_xlnm._FilterDatabase" localSheetId="2" hidden="1">'Further Advance'!$C$3:$T$11</definedName>
    <definedName name="_xlnm._FilterDatabase" localSheetId="0" hidden="1">'New Business'!$C$3:$AA$66</definedName>
    <definedName name="_xlnm._FilterDatabase" localSheetId="1" hidden="1">Retention!$C$3:$X$26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7" l="1"/>
  <c r="C4" i="7"/>
  <c r="C5" i="7"/>
  <c r="C6" i="7"/>
  <c r="C7" i="7"/>
  <c r="C8" i="7"/>
  <c r="C9" i="7"/>
  <c r="I9" i="7" s="1" a="1"/>
  <c r="I9" i="7" s="1"/>
  <c r="C10" i="7"/>
  <c r="K10" i="7" s="1"/>
  <c r="C11" i="7"/>
  <c r="L11" i="7" s="1"/>
  <c r="C12" i="7"/>
  <c r="K12" i="7" s="1"/>
  <c r="C13" i="7"/>
  <c r="K13" i="7" s="1"/>
  <c r="C14" i="7"/>
  <c r="C15" i="7"/>
  <c r="K15" i="7" s="1"/>
  <c r="C16" i="7"/>
  <c r="C17" i="7"/>
  <c r="K17" i="7" s="1"/>
  <c r="C18" i="7"/>
  <c r="K18" i="7" s="1"/>
  <c r="C19" i="7"/>
  <c r="I19" i="7" s="1" a="1"/>
  <c r="I19" i="7" s="1"/>
  <c r="C20" i="7"/>
  <c r="K20" i="7" s="1"/>
  <c r="C21" i="7"/>
  <c r="I21" i="7" s="1" a="1"/>
  <c r="I21" i="7" s="1"/>
  <c r="C22" i="7"/>
  <c r="L22" i="7" s="1"/>
  <c r="C23" i="7"/>
  <c r="D23" i="7" s="1"/>
  <c r="C24" i="7"/>
  <c r="K24" i="7" s="1"/>
  <c r="C25" i="7"/>
  <c r="L25" i="7" s="1"/>
  <c r="C26" i="7"/>
  <c r="C27" i="7"/>
  <c r="C28" i="7"/>
  <c r="C29" i="7"/>
  <c r="E29" i="7" s="1"/>
  <c r="C30" i="7"/>
  <c r="E30" i="7" s="1"/>
  <c r="C31" i="7"/>
  <c r="L31" i="7" s="1"/>
  <c r="C32" i="7"/>
  <c r="G32" i="7" s="1"/>
  <c r="C33" i="7"/>
  <c r="I33" i="7" s="1" a="1"/>
  <c r="I33" i="7" s="1"/>
  <c r="C34" i="7"/>
  <c r="J34" i="7" s="1"/>
  <c r="C35" i="7"/>
  <c r="K35" i="7" s="1"/>
  <c r="C36" i="7"/>
  <c r="K36" i="7" s="1"/>
  <c r="C37" i="7"/>
  <c r="H37" i="7" s="1"/>
  <c r="C38" i="7"/>
  <c r="I38" i="7" s="1" a="1"/>
  <c r="I38" i="7" s="1"/>
  <c r="C39" i="7"/>
  <c r="J39" i="7" s="1"/>
  <c r="C40" i="7"/>
  <c r="C41" i="7"/>
  <c r="C42" i="7"/>
  <c r="K42" i="7" s="1"/>
  <c r="C43" i="7"/>
  <c r="C44" i="7"/>
  <c r="A44" i="7" s="1"/>
  <c r="C45" i="7"/>
  <c r="H45" i="7" s="1"/>
  <c r="C46" i="7"/>
  <c r="G46" i="7" s="1"/>
  <c r="C47" i="7"/>
  <c r="K47" i="7" s="1"/>
  <c r="C48" i="7"/>
  <c r="L48" i="7" s="1"/>
  <c r="C49" i="7"/>
  <c r="C50" i="7"/>
  <c r="B50" i="7" s="1"/>
  <c r="C51" i="7"/>
  <c r="C52" i="7"/>
  <c r="C53" i="7"/>
  <c r="G53" i="7" s="1"/>
  <c r="C54" i="7"/>
  <c r="K54" i="7" s="1"/>
  <c r="C55" i="7"/>
  <c r="G55" i="7" s="1"/>
  <c r="C56" i="7"/>
  <c r="J56" i="7" s="1"/>
  <c r="C57" i="7"/>
  <c r="L57" i="7" s="1"/>
  <c r="C58" i="7"/>
  <c r="A58" i="7" s="1"/>
  <c r="C59" i="7"/>
  <c r="K59" i="7" s="1"/>
  <c r="G11" i="9"/>
  <c r="G7" i="9"/>
  <c r="G9" i="9"/>
  <c r="G5" i="9"/>
  <c r="H9" i="8"/>
  <c r="H10" i="8"/>
  <c r="H11" i="8"/>
  <c r="I40" i="7" a="1"/>
  <c r="I40" i="7" s="1"/>
  <c r="K41" i="7"/>
  <c r="A49" i="7"/>
  <c r="A51" i="7"/>
  <c r="L52" i="7"/>
  <c r="G46" i="1"/>
  <c r="G45" i="1"/>
  <c r="G5" i="1"/>
  <c r="K3" i="7"/>
  <c r="K4" i="7"/>
  <c r="K5" i="7"/>
  <c r="K6" i="7"/>
  <c r="I7" i="7" a="1"/>
  <c r="I7" i="7" s="1"/>
  <c r="K8" i="7"/>
  <c r="L14" i="7"/>
  <c r="K16" i="7"/>
  <c r="I26" i="7" a="1"/>
  <c r="I26" i="7" s="1"/>
  <c r="L27" i="7"/>
  <c r="L28" i="7"/>
  <c r="G44" i="1"/>
  <c r="G43" i="1"/>
  <c r="G42" i="1"/>
  <c r="G41" i="1"/>
  <c r="G40" i="1"/>
  <c r="C2" i="7"/>
  <c r="I2" i="7" s="1" a="1"/>
  <c r="I2" i="7" s="1"/>
  <c r="G38" i="1"/>
  <c r="G54" i="1"/>
  <c r="G53" i="1"/>
  <c r="G65" i="1"/>
  <c r="G64" i="1"/>
  <c r="G61" i="1"/>
  <c r="G56" i="1"/>
  <c r="G50" i="1"/>
  <c r="G36" i="1"/>
  <c r="G35" i="1"/>
  <c r="G33" i="1"/>
  <c r="G32" i="1"/>
  <c r="G27" i="1"/>
  <c r="G24" i="1"/>
  <c r="G23" i="1"/>
  <c r="G20" i="1"/>
  <c r="G19" i="1"/>
  <c r="G18" i="1"/>
  <c r="G12" i="1"/>
  <c r="E51" i="5"/>
  <c r="H51" i="5" s="1"/>
  <c r="E52" i="5"/>
  <c r="K52" i="5" s="1"/>
  <c r="E50" i="5"/>
  <c r="D50" i="5" s="1"/>
  <c r="E49" i="5"/>
  <c r="K49" i="5" s="1"/>
  <c r="E53" i="5"/>
  <c r="J53" i="5" s="1" a="1"/>
  <c r="J53" i="5" s="1"/>
  <c r="E46" i="5"/>
  <c r="D46" i="5" s="1"/>
  <c r="E47" i="5"/>
  <c r="F47" i="5" s="1"/>
  <c r="E45" i="5"/>
  <c r="B45" i="5" s="1"/>
  <c r="E43" i="5"/>
  <c r="B43" i="5" s="1"/>
  <c r="E48" i="5"/>
  <c r="I48" i="5" s="1"/>
  <c r="E44" i="5"/>
  <c r="K44" i="5" s="1"/>
  <c r="E37" i="5"/>
  <c r="K37" i="5" s="1"/>
  <c r="E38" i="5"/>
  <c r="A38" i="5" s="1"/>
  <c r="E39" i="5"/>
  <c r="G39" i="5" s="1"/>
  <c r="E42" i="5"/>
  <c r="J42" i="5" s="1" a="1"/>
  <c r="J42" i="5" s="1"/>
  <c r="E40" i="5"/>
  <c r="C40" i="5" s="1"/>
  <c r="E41" i="5"/>
  <c r="D41" i="5" s="1"/>
  <c r="E35" i="5"/>
  <c r="J35" i="5" s="1" a="1"/>
  <c r="J35" i="5" s="1"/>
  <c r="E32" i="5"/>
  <c r="I32" i="5" s="1"/>
  <c r="E34" i="5"/>
  <c r="D34" i="5" s="1"/>
  <c r="E31" i="5"/>
  <c r="K31" i="5" s="1"/>
  <c r="E36" i="5"/>
  <c r="E33" i="5"/>
  <c r="K33" i="5" s="1"/>
  <c r="E30" i="5"/>
  <c r="B30" i="5" s="1"/>
  <c r="E27" i="5"/>
  <c r="H27" i="5" s="1"/>
  <c r="E28" i="5"/>
  <c r="I28" i="5" s="1"/>
  <c r="E26" i="5"/>
  <c r="H26" i="5" s="1"/>
  <c r="E29" i="5"/>
  <c r="K29" i="5" s="1"/>
  <c r="E25" i="5"/>
  <c r="G25" i="5" s="1"/>
  <c r="E23" i="5"/>
  <c r="D23" i="5" s="1"/>
  <c r="E21" i="5"/>
  <c r="I21" i="5" s="1"/>
  <c r="E24" i="5"/>
  <c r="G24" i="5" s="1"/>
  <c r="E22" i="5"/>
  <c r="G22" i="5" s="1"/>
  <c r="E17" i="5"/>
  <c r="K17" i="5" s="1"/>
  <c r="E19" i="5"/>
  <c r="J19" i="5" s="1" a="1"/>
  <c r="J19" i="5" s="1"/>
  <c r="E20" i="5"/>
  <c r="K20" i="5" s="1"/>
  <c r="E18" i="5"/>
  <c r="G18" i="5" s="1"/>
  <c r="E12" i="5"/>
  <c r="G12" i="5" s="1"/>
  <c r="E15" i="5"/>
  <c r="F15" i="5" s="1"/>
  <c r="E13" i="5"/>
  <c r="B13" i="5" s="1"/>
  <c r="E14" i="5"/>
  <c r="G14" i="5" s="1"/>
  <c r="E11" i="5"/>
  <c r="G11" i="5" s="1"/>
  <c r="E16" i="5"/>
  <c r="H16" i="5" s="1"/>
  <c r="E10" i="5"/>
  <c r="F10" i="5" s="1"/>
  <c r="E7" i="5"/>
  <c r="I7" i="5" s="1"/>
  <c r="E5" i="5"/>
  <c r="K5" i="5" s="1"/>
  <c r="E8" i="5"/>
  <c r="I8" i="5" s="1"/>
  <c r="E9" i="5"/>
  <c r="F9" i="5" s="1"/>
  <c r="E6" i="5"/>
  <c r="F6" i="5" s="1"/>
  <c r="E4" i="5"/>
  <c r="H4" i="5" s="1"/>
  <c r="E3" i="5"/>
  <c r="G3" i="5" s="1"/>
  <c r="E2" i="5"/>
  <c r="F2" i="5" s="1"/>
  <c r="E54" i="5"/>
  <c r="E55" i="5"/>
  <c r="E56" i="5"/>
  <c r="E57" i="5"/>
  <c r="F43" i="7" l="1"/>
  <c r="D40" i="7"/>
  <c r="J40" i="7"/>
  <c r="K11" i="7"/>
  <c r="G23" i="7"/>
  <c r="H35" i="7"/>
  <c r="B35" i="7"/>
  <c r="L34" i="7"/>
  <c r="L13" i="7"/>
  <c r="L29" i="7"/>
  <c r="D39" i="7"/>
  <c r="I17" i="7" a="1"/>
  <c r="I17" i="7" s="1"/>
  <c r="F7" i="7"/>
  <c r="K7" i="7"/>
  <c r="J47" i="7"/>
  <c r="K28" i="7"/>
  <c r="A47" i="7"/>
  <c r="K22" i="7"/>
  <c r="D11" i="7"/>
  <c r="I11" i="7" a="1"/>
  <c r="I11" i="7" s="1"/>
  <c r="E35" i="7"/>
  <c r="I23" i="7" a="1"/>
  <c r="I23" i="7" s="1"/>
  <c r="K56" i="7"/>
  <c r="H6" i="7"/>
  <c r="H7" i="7"/>
  <c r="B11" i="7"/>
  <c r="H11" i="7"/>
  <c r="B8" i="7"/>
  <c r="E8" i="7"/>
  <c r="E20" i="7"/>
  <c r="F8" i="7"/>
  <c r="E11" i="7"/>
  <c r="L8" i="7"/>
  <c r="D49" i="7"/>
  <c r="B6" i="7"/>
  <c r="J11" i="7"/>
  <c r="B9" i="7"/>
  <c r="I36" i="7" a="1"/>
  <c r="I36" i="7" s="1"/>
  <c r="H24" i="7"/>
  <c r="L12" i="7"/>
  <c r="L24" i="7"/>
  <c r="E55" i="7"/>
  <c r="K9" i="7"/>
  <c r="F36" i="7"/>
  <c r="L36" i="7"/>
  <c r="A18" i="7"/>
  <c r="D9" i="7"/>
  <c r="A30" i="5"/>
  <c r="K27" i="7"/>
  <c r="G27" i="7"/>
  <c r="A9" i="7"/>
  <c r="K14" i="7"/>
  <c r="B34" i="7"/>
  <c r="D4" i="7"/>
  <c r="E9" i="7"/>
  <c r="F51" i="5"/>
  <c r="B27" i="7"/>
  <c r="H23" i="7"/>
  <c r="E23" i="7"/>
  <c r="L23" i="7"/>
  <c r="F23" i="7"/>
  <c r="A5" i="7"/>
  <c r="D5" i="7"/>
  <c r="G37" i="7"/>
  <c r="I57" i="7" a="1"/>
  <c r="I57" i="7" s="1"/>
  <c r="F13" i="7"/>
  <c r="A13" i="7"/>
  <c r="A4" i="7"/>
  <c r="F16" i="7"/>
  <c r="K26" i="7"/>
  <c r="G4" i="7"/>
  <c r="A16" i="7"/>
  <c r="H36" i="7"/>
  <c r="J20" i="5" a="1"/>
  <c r="J20" i="5" s="1"/>
  <c r="E12" i="7"/>
  <c r="A36" i="7"/>
  <c r="E13" i="7"/>
  <c r="J37" i="7"/>
  <c r="I18" i="7" a="1"/>
  <c r="I18" i="7" s="1"/>
  <c r="F6" i="7"/>
  <c r="G6" i="7"/>
  <c r="D18" i="7"/>
  <c r="H33" i="5"/>
  <c r="D5" i="5"/>
  <c r="F18" i="7"/>
  <c r="G18" i="7"/>
  <c r="H18" i="7"/>
  <c r="L5" i="7"/>
  <c r="L26" i="7"/>
  <c r="D16" i="7"/>
  <c r="G37" i="5"/>
  <c r="B17" i="7"/>
  <c r="J4" i="7"/>
  <c r="D8" i="7"/>
  <c r="G11" i="7"/>
  <c r="F20" i="7"/>
  <c r="E26" i="7"/>
  <c r="B5" i="7"/>
  <c r="H26" i="7"/>
  <c r="J5" i="7"/>
  <c r="H8" i="7"/>
  <c r="J27" i="7"/>
  <c r="A7" i="7"/>
  <c r="B7" i="7"/>
  <c r="D7" i="7"/>
  <c r="A28" i="7"/>
  <c r="E7" i="7"/>
  <c r="E28" i="7"/>
  <c r="G7" i="7"/>
  <c r="D29" i="7"/>
  <c r="J7" i="7"/>
  <c r="L7" i="7"/>
  <c r="D13" i="5"/>
  <c r="L59" i="7"/>
  <c r="B58" i="7"/>
  <c r="J59" i="7"/>
  <c r="K58" i="7"/>
  <c r="I59" i="7" a="1"/>
  <c r="I59" i="7" s="1"/>
  <c r="H59" i="7"/>
  <c r="I58" i="7" a="1"/>
  <c r="I58" i="7" s="1"/>
  <c r="H58" i="7"/>
  <c r="E58" i="7"/>
  <c r="J58" i="7"/>
  <c r="G59" i="7"/>
  <c r="F59" i="7"/>
  <c r="G58" i="7"/>
  <c r="E59" i="7"/>
  <c r="F58" i="7"/>
  <c r="D58" i="7"/>
  <c r="D59" i="7"/>
  <c r="B59" i="7"/>
  <c r="A59" i="7"/>
  <c r="L58" i="7"/>
  <c r="I31" i="7" a="1"/>
  <c r="I31" i="7" s="1"/>
  <c r="B31" i="7"/>
  <c r="E31" i="7"/>
  <c r="K57" i="7"/>
  <c r="D38" i="5"/>
  <c r="F26" i="7"/>
  <c r="A26" i="7"/>
  <c r="D26" i="7"/>
  <c r="F25" i="7"/>
  <c r="G13" i="7"/>
  <c r="D12" i="7"/>
  <c r="B10" i="7"/>
  <c r="K52" i="7"/>
  <c r="K31" i="7"/>
  <c r="D34" i="7"/>
  <c r="E57" i="7"/>
  <c r="A3" i="7"/>
  <c r="E5" i="7"/>
  <c r="J6" i="7"/>
  <c r="E16" i="7"/>
  <c r="J18" i="7"/>
  <c r="I5" i="7" a="1"/>
  <c r="I5" i="7" s="1"/>
  <c r="B3" i="7"/>
  <c r="F5" i="7"/>
  <c r="G16" i="7"/>
  <c r="I6" i="7" a="1"/>
  <c r="I6" i="7" s="1"/>
  <c r="C16" i="5"/>
  <c r="K39" i="7"/>
  <c r="F27" i="7"/>
  <c r="K34" i="7"/>
  <c r="K55" i="7"/>
  <c r="E15" i="7"/>
  <c r="B29" i="7"/>
  <c r="D3" i="7"/>
  <c r="G5" i="7"/>
  <c r="H16" i="7"/>
  <c r="G20" i="7"/>
  <c r="A34" i="7"/>
  <c r="E3" i="7"/>
  <c r="H5" i="7"/>
  <c r="J16" i="7"/>
  <c r="A27" i="7"/>
  <c r="L33" i="7"/>
  <c r="G34" i="7"/>
  <c r="L51" i="7"/>
  <c r="B39" i="7"/>
  <c r="E40" i="7"/>
  <c r="B4" i="7"/>
  <c r="A6" i="7"/>
  <c r="D17" i="7"/>
  <c r="E22" i="7"/>
  <c r="H27" i="7"/>
  <c r="A40" i="7"/>
  <c r="L6" i="7"/>
  <c r="I55" i="7" a="1"/>
  <c r="I55" i="7" s="1"/>
  <c r="J31" i="7"/>
  <c r="D6" i="7"/>
  <c r="F24" i="5"/>
  <c r="D42" i="5"/>
  <c r="E6" i="7"/>
  <c r="B18" i="7"/>
  <c r="D28" i="7"/>
  <c r="J55" i="7"/>
  <c r="I24" i="5"/>
  <c r="F11" i="7"/>
  <c r="D14" i="7"/>
  <c r="A24" i="7"/>
  <c r="D27" i="7"/>
  <c r="H34" i="7"/>
  <c r="K23" i="7"/>
  <c r="L10" i="7"/>
  <c r="E24" i="7"/>
  <c r="B36" i="7"/>
  <c r="K48" i="7"/>
  <c r="C34" i="5"/>
  <c r="K33" i="7"/>
  <c r="H49" i="5"/>
  <c r="J25" i="7"/>
  <c r="C51" i="5"/>
  <c r="D42" i="7"/>
  <c r="A10" i="7"/>
  <c r="F10" i="7"/>
  <c r="D13" i="7"/>
  <c r="I6" i="5"/>
  <c r="I14" i="7" a="1"/>
  <c r="I14" i="7" s="1"/>
  <c r="A19" i="7"/>
  <c r="I37" i="7" a="1"/>
  <c r="I37" i="7" s="1"/>
  <c r="F19" i="7"/>
  <c r="G5" i="5"/>
  <c r="I25" i="7" a="1"/>
  <c r="I25" i="7" s="1"/>
  <c r="I20" i="7" a="1"/>
  <c r="I20" i="7" s="1"/>
  <c r="H31" i="7"/>
  <c r="K21" i="7"/>
  <c r="D20" i="7"/>
  <c r="H25" i="7"/>
  <c r="C38" i="5"/>
  <c r="I42" i="7" a="1"/>
  <c r="I42" i="7" s="1"/>
  <c r="A55" i="7"/>
  <c r="F52" i="7"/>
  <c r="B33" i="5"/>
  <c r="B38" i="5"/>
  <c r="I49" i="7" a="1"/>
  <c r="I49" i="7" s="1"/>
  <c r="H55" i="7"/>
  <c r="K34" i="5"/>
  <c r="J8" i="7"/>
  <c r="A31" i="7"/>
  <c r="I31" i="5"/>
  <c r="A56" i="7"/>
  <c r="A52" i="7"/>
  <c r="G38" i="7"/>
  <c r="B31" i="5"/>
  <c r="G39" i="7"/>
  <c r="J38" i="7"/>
  <c r="I16" i="7" a="1"/>
  <c r="I16" i="7" s="1"/>
  <c r="J5" i="5" a="1"/>
  <c r="J5" i="5" s="1"/>
  <c r="J45" i="5" a="1"/>
  <c r="J45" i="5" s="1"/>
  <c r="F39" i="5"/>
  <c r="H39" i="7"/>
  <c r="A31" i="5"/>
  <c r="G21" i="7"/>
  <c r="G2" i="5"/>
  <c r="K30" i="7"/>
  <c r="F30" i="7"/>
  <c r="B32" i="7"/>
  <c r="J11" i="5" a="1"/>
  <c r="J11" i="5" s="1"/>
  <c r="F38" i="5"/>
  <c r="L19" i="7"/>
  <c r="I34" i="5"/>
  <c r="I14" i="5"/>
  <c r="I22" i="7" a="1"/>
  <c r="I22" i="7" s="1"/>
  <c r="B49" i="7"/>
  <c r="K53" i="5"/>
  <c r="H13" i="7"/>
  <c r="D21" i="7"/>
  <c r="A25" i="7"/>
  <c r="D33" i="7"/>
  <c r="H9" i="7"/>
  <c r="B14" i="7"/>
  <c r="G33" i="7"/>
  <c r="F11" i="5"/>
  <c r="H43" i="5"/>
  <c r="G43" i="5"/>
  <c r="J21" i="5" a="1"/>
  <c r="J21" i="5" s="1"/>
  <c r="K25" i="7"/>
  <c r="I24" i="7" a="1"/>
  <c r="I24" i="7" s="1"/>
  <c r="L47" i="7"/>
  <c r="B11" i="5"/>
  <c r="E47" i="7"/>
  <c r="B23" i="7"/>
  <c r="F53" i="5"/>
  <c r="F36" i="5"/>
  <c r="E10" i="7"/>
  <c r="F12" i="7"/>
  <c r="H14" i="7"/>
  <c r="A22" i="7"/>
  <c r="E34" i="7"/>
  <c r="H46" i="7"/>
  <c r="D33" i="5"/>
  <c r="C33" i="5"/>
  <c r="D51" i="5"/>
  <c r="H42" i="7"/>
  <c r="B55" i="7"/>
  <c r="J33" i="7"/>
  <c r="L21" i="7"/>
  <c r="F22" i="7"/>
  <c r="G8" i="7"/>
  <c r="A11" i="7"/>
  <c r="H12" i="7"/>
  <c r="H22" i="7"/>
  <c r="G35" i="7"/>
  <c r="D30" i="7"/>
  <c r="F42" i="5"/>
  <c r="C9" i="5"/>
  <c r="J44" i="7"/>
  <c r="K38" i="7"/>
  <c r="D11" i="5"/>
  <c r="K50" i="7"/>
  <c r="C13" i="5"/>
  <c r="D31" i="5"/>
  <c r="B50" i="5"/>
  <c r="J22" i="5" a="1"/>
  <c r="J22" i="5" s="1"/>
  <c r="E44" i="7"/>
  <c r="A21" i="5"/>
  <c r="G50" i="7"/>
  <c r="G19" i="7"/>
  <c r="K44" i="7"/>
  <c r="H22" i="5"/>
  <c r="J31" i="5" a="1"/>
  <c r="J31" i="5" s="1"/>
  <c r="I50" i="5"/>
  <c r="D38" i="7"/>
  <c r="C31" i="5"/>
  <c r="K22" i="5"/>
  <c r="L32" i="7"/>
  <c r="H19" i="7"/>
  <c r="A42" i="7"/>
  <c r="H38" i="7"/>
  <c r="F44" i="5"/>
  <c r="B25" i="5"/>
  <c r="G31" i="5"/>
  <c r="K11" i="5"/>
  <c r="A50" i="7"/>
  <c r="B34" i="5"/>
  <c r="J30" i="7"/>
  <c r="H52" i="7"/>
  <c r="H10" i="5"/>
  <c r="B38" i="7"/>
  <c r="I44" i="7" a="1"/>
  <c r="I44" i="7" s="1"/>
  <c r="F33" i="5"/>
  <c r="C5" i="5"/>
  <c r="I38" i="5"/>
  <c r="A10" i="5"/>
  <c r="K37" i="7"/>
  <c r="G23" i="5"/>
  <c r="D44" i="7"/>
  <c r="D10" i="7"/>
  <c r="F21" i="7"/>
  <c r="D25" i="7"/>
  <c r="A32" i="7"/>
  <c r="B37" i="7"/>
  <c r="D32" i="7"/>
  <c r="I52" i="7" a="1"/>
  <c r="I52" i="7" s="1"/>
  <c r="G44" i="5"/>
  <c r="G10" i="7"/>
  <c r="H20" i="7"/>
  <c r="J22" i="7"/>
  <c r="F31" i="7"/>
  <c r="H32" i="7"/>
  <c r="D48" i="7"/>
  <c r="H44" i="5"/>
  <c r="F22" i="5"/>
  <c r="D36" i="5"/>
  <c r="F37" i="5"/>
  <c r="C22" i="5"/>
  <c r="C39" i="5"/>
  <c r="I54" i="7" a="1"/>
  <c r="I54" i="7" s="1"/>
  <c r="B9" i="5"/>
  <c r="I37" i="5"/>
  <c r="L55" i="7"/>
  <c r="D55" i="7"/>
  <c r="A44" i="5"/>
  <c r="H10" i="7"/>
  <c r="A21" i="7"/>
  <c r="J32" i="7"/>
  <c r="J48" i="7"/>
  <c r="I32" i="7" a="1"/>
  <c r="I32" i="7" s="1"/>
  <c r="I34" i="7" a="1"/>
  <c r="I34" i="7" s="1"/>
  <c r="A15" i="5"/>
  <c r="J39" i="5" a="1"/>
  <c r="J39" i="5" s="1"/>
  <c r="A5" i="5"/>
  <c r="D39" i="5"/>
  <c r="H12" i="5"/>
  <c r="H21" i="7"/>
  <c r="I33" i="5"/>
  <c r="A36" i="5"/>
  <c r="F44" i="7"/>
  <c r="H44" i="7"/>
  <c r="J52" i="7"/>
  <c r="A48" i="7"/>
  <c r="J10" i="7"/>
  <c r="B21" i="7"/>
  <c r="D52" i="7"/>
  <c r="E21" i="7"/>
  <c r="F40" i="7"/>
  <c r="K32" i="7"/>
  <c r="G52" i="7"/>
  <c r="H48" i="7"/>
  <c r="H9" i="5"/>
  <c r="G30" i="7"/>
  <c r="J19" i="7"/>
  <c r="J21" i="7"/>
  <c r="G31" i="7"/>
  <c r="B44" i="7"/>
  <c r="I12" i="7" a="1"/>
  <c r="I12" i="7" s="1"/>
  <c r="A37" i="5"/>
  <c r="K9" i="5"/>
  <c r="A35" i="7"/>
  <c r="E51" i="7"/>
  <c r="H13" i="5"/>
  <c r="B12" i="5"/>
  <c r="G9" i="5"/>
  <c r="I4" i="5"/>
  <c r="A34" i="5"/>
  <c r="L46" i="7"/>
  <c r="A35" i="5"/>
  <c r="J35" i="7"/>
  <c r="F3" i="5"/>
  <c r="F46" i="5"/>
  <c r="K7" i="5"/>
  <c r="J33" i="5" a="1"/>
  <c r="J33" i="5" s="1"/>
  <c r="G9" i="7"/>
  <c r="G12" i="7"/>
  <c r="E14" i="7"/>
  <c r="B25" i="7"/>
  <c r="J26" i="7"/>
  <c r="A41" i="7"/>
  <c r="E52" i="7"/>
  <c r="L30" i="7"/>
  <c r="L9" i="7"/>
  <c r="B35" i="5"/>
  <c r="J24" i="5" a="1"/>
  <c r="J24" i="5" s="1"/>
  <c r="C20" i="5"/>
  <c r="F47" i="7"/>
  <c r="F17" i="7"/>
  <c r="G17" i="7"/>
  <c r="C42" i="5"/>
  <c r="D30" i="5"/>
  <c r="J34" i="5" a="1"/>
  <c r="J34" i="5" s="1"/>
  <c r="A47" i="5"/>
  <c r="D3" i="5"/>
  <c r="F51" i="7"/>
  <c r="A33" i="5"/>
  <c r="C12" i="5"/>
  <c r="F49" i="5"/>
  <c r="K38" i="5"/>
  <c r="D47" i="5"/>
  <c r="C3" i="5"/>
  <c r="C35" i="5"/>
  <c r="L49" i="7"/>
  <c r="I43" i="5"/>
  <c r="I56" i="7" a="1"/>
  <c r="I56" i="7" s="1"/>
  <c r="L17" i="7"/>
  <c r="J54" i="7"/>
  <c r="C4" i="5"/>
  <c r="J49" i="7"/>
  <c r="G28" i="7"/>
  <c r="G15" i="5"/>
  <c r="A3" i="5"/>
  <c r="D20" i="5"/>
  <c r="H53" i="5"/>
  <c r="F14" i="7"/>
  <c r="H37" i="5"/>
  <c r="J9" i="7"/>
  <c r="J12" i="7"/>
  <c r="G14" i="7"/>
  <c r="E25" i="7"/>
  <c r="B33" i="7"/>
  <c r="A37" i="7"/>
  <c r="J43" i="7"/>
  <c r="I30" i="7" a="1"/>
  <c r="I30" i="7" s="1"/>
  <c r="L37" i="7"/>
  <c r="J13" i="5" a="1"/>
  <c r="J13" i="5" s="1"/>
  <c r="G35" i="5"/>
  <c r="F13" i="5"/>
  <c r="H34" i="5"/>
  <c r="I35" i="5"/>
  <c r="D18" i="5"/>
  <c r="A12" i="5"/>
  <c r="H35" i="5"/>
  <c r="D35" i="5"/>
  <c r="G53" i="5"/>
  <c r="F56" i="7"/>
  <c r="B5" i="5"/>
  <c r="K13" i="5"/>
  <c r="I46" i="7" a="1"/>
  <c r="I46" i="7" s="1"/>
  <c r="G34" i="5"/>
  <c r="D37" i="7"/>
  <c r="G42" i="7"/>
  <c r="J13" i="7"/>
  <c r="L38" i="7"/>
  <c r="I35" i="7" a="1"/>
  <c r="I35" i="7" s="1"/>
  <c r="G46" i="5"/>
  <c r="F9" i="7"/>
  <c r="B13" i="7"/>
  <c r="A23" i="7"/>
  <c r="G25" i="7"/>
  <c r="H30" i="7"/>
  <c r="E33" i="7"/>
  <c r="E37" i="7"/>
  <c r="H56" i="7"/>
  <c r="L35" i="7"/>
  <c r="L56" i="7"/>
  <c r="K46" i="7"/>
  <c r="I9" i="5"/>
  <c r="F23" i="5"/>
  <c r="I47" i="7" a="1"/>
  <c r="I47" i="7" s="1"/>
  <c r="D57" i="7"/>
  <c r="L40" i="7"/>
  <c r="D56" i="7"/>
  <c r="A46" i="5"/>
  <c r="B12" i="7"/>
  <c r="J23" i="7"/>
  <c r="B28" i="7"/>
  <c r="D31" i="7"/>
  <c r="G47" i="7"/>
  <c r="I13" i="7" a="1"/>
  <c r="I13" i="7" s="1"/>
  <c r="G29" i="5"/>
  <c r="I15" i="5"/>
  <c r="A29" i="5"/>
  <c r="B15" i="5"/>
  <c r="A45" i="5"/>
  <c r="I36" i="5"/>
  <c r="I53" i="5"/>
  <c r="H46" i="5"/>
  <c r="J3" i="7"/>
  <c r="J14" i="7"/>
  <c r="H17" i="7"/>
  <c r="J24" i="7"/>
  <c r="H33" i="7"/>
  <c r="F48" i="7"/>
  <c r="I28" i="7" a="1"/>
  <c r="I28" i="7" s="1"/>
  <c r="A8" i="5"/>
  <c r="J44" i="5" a="1"/>
  <c r="J44" i="5" s="1"/>
  <c r="J17" i="7"/>
  <c r="H28" i="7"/>
  <c r="E54" i="7"/>
  <c r="F45" i="7"/>
  <c r="F34" i="5"/>
  <c r="D15" i="5"/>
  <c r="H7" i="5"/>
  <c r="A7" i="5"/>
  <c r="H48" i="5"/>
  <c r="K48" i="5"/>
  <c r="H5" i="5"/>
  <c r="I2" i="5"/>
  <c r="A13" i="5"/>
  <c r="B7" i="5"/>
  <c r="K12" i="5"/>
  <c r="H54" i="7"/>
  <c r="J8" i="5" a="1"/>
  <c r="J8" i="5" s="1"/>
  <c r="J36" i="5" a="1"/>
  <c r="J36" i="5" s="1"/>
  <c r="B44" i="5"/>
  <c r="D53" i="5"/>
  <c r="C46" i="5"/>
  <c r="K3" i="5"/>
  <c r="A11" i="5"/>
  <c r="G38" i="5"/>
  <c r="C53" i="5"/>
  <c r="J28" i="7"/>
  <c r="J45" i="7"/>
  <c r="F35" i="5"/>
  <c r="F48" i="5"/>
  <c r="C15" i="5"/>
  <c r="A40" i="5"/>
  <c r="D27" i="5"/>
  <c r="H15" i="5"/>
  <c r="B48" i="5"/>
  <c r="L43" i="7"/>
  <c r="G54" i="7"/>
  <c r="I16" i="5"/>
  <c r="C27" i="5"/>
  <c r="D7" i="5"/>
  <c r="K45" i="7"/>
  <c r="K23" i="5"/>
  <c r="G45" i="7"/>
  <c r="C48" i="5"/>
  <c r="A28" i="5"/>
  <c r="C44" i="5"/>
  <c r="A53" i="5"/>
  <c r="G48" i="5"/>
  <c r="G7" i="5"/>
  <c r="J15" i="5" a="1"/>
  <c r="J15" i="5" s="1"/>
  <c r="F12" i="5"/>
  <c r="G27" i="5"/>
  <c r="K47" i="5"/>
  <c r="J7" i="5" a="1"/>
  <c r="J7" i="5" s="1"/>
  <c r="G43" i="7"/>
  <c r="H36" i="5"/>
  <c r="D48" i="5"/>
  <c r="A33" i="7"/>
  <c r="J36" i="7"/>
  <c r="I13" i="5"/>
  <c r="H4" i="7"/>
  <c r="A14" i="7"/>
  <c r="F28" i="7"/>
  <c r="B30" i="7"/>
  <c r="E32" i="7"/>
  <c r="I4" i="7" a="1"/>
  <c r="I4" i="7" s="1"/>
  <c r="F34" i="7"/>
  <c r="C7" i="5"/>
  <c r="K15" i="5"/>
  <c r="A48" i="5"/>
  <c r="I12" i="5"/>
  <c r="K28" i="5"/>
  <c r="G47" i="5"/>
  <c r="L54" i="7"/>
  <c r="I3" i="5"/>
  <c r="J48" i="5" a="1"/>
  <c r="J48" i="5" s="1"/>
  <c r="H20" i="5"/>
  <c r="E17" i="7"/>
  <c r="I44" i="5"/>
  <c r="A17" i="7"/>
  <c r="J2" i="7"/>
  <c r="B32" i="5"/>
  <c r="E53" i="7"/>
  <c r="H24" i="5"/>
  <c r="A52" i="5"/>
  <c r="J38" i="5" a="1"/>
  <c r="J38" i="5" s="1"/>
  <c r="B47" i="5"/>
  <c r="B3" i="5"/>
  <c r="I22" i="5"/>
  <c r="K51" i="7"/>
  <c r="L53" i="7"/>
  <c r="J53" i="7"/>
  <c r="D2" i="7"/>
  <c r="H3" i="5"/>
  <c r="G2" i="7"/>
  <c r="K32" i="5"/>
  <c r="C32" i="5"/>
  <c r="J46" i="5" a="1"/>
  <c r="J46" i="5" s="1"/>
  <c r="F53" i="7"/>
  <c r="L16" i="7"/>
  <c r="F39" i="7"/>
  <c r="L39" i="7"/>
  <c r="H2" i="7"/>
  <c r="A32" i="5"/>
  <c r="H32" i="5"/>
  <c r="B43" i="7"/>
  <c r="D52" i="5"/>
  <c r="I43" i="7" a="1"/>
  <c r="I43" i="7" s="1"/>
  <c r="I41" i="5"/>
  <c r="K2" i="5"/>
  <c r="A2" i="5"/>
  <c r="F2" i="7"/>
  <c r="J32" i="5" a="1"/>
  <c r="J32" i="5" s="1"/>
  <c r="E2" i="7"/>
  <c r="F32" i="5"/>
  <c r="H38" i="5"/>
  <c r="G52" i="5"/>
  <c r="A15" i="7"/>
  <c r="B42" i="7"/>
  <c r="H30" i="5"/>
  <c r="B27" i="5"/>
  <c r="F52" i="5"/>
  <c r="B52" i="5"/>
  <c r="H6" i="5"/>
  <c r="J3" i="5" a="1"/>
  <c r="J3" i="5" s="1"/>
  <c r="B2" i="7"/>
  <c r="G32" i="5"/>
  <c r="I46" i="5"/>
  <c r="L42" i="7"/>
  <c r="I11" i="5"/>
  <c r="L41" i="7"/>
  <c r="E49" i="7"/>
  <c r="G36" i="5"/>
  <c r="D4" i="5"/>
  <c r="H11" i="5"/>
  <c r="B57" i="7"/>
  <c r="A57" i="7"/>
  <c r="J50" i="7"/>
  <c r="F20" i="5"/>
  <c r="F7" i="5"/>
  <c r="B47" i="7"/>
  <c r="B15" i="7"/>
  <c r="E42" i="7"/>
  <c r="F43" i="5"/>
  <c r="I27" i="5"/>
  <c r="C2" i="5"/>
  <c r="L2" i="7"/>
  <c r="H43" i="7"/>
  <c r="D16" i="5"/>
  <c r="G45" i="5"/>
  <c r="D53" i="7"/>
  <c r="A16" i="5"/>
  <c r="F16" i="5"/>
  <c r="J41" i="7"/>
  <c r="D43" i="7"/>
  <c r="H52" i="5"/>
  <c r="D47" i="7"/>
  <c r="C18" i="5"/>
  <c r="C10" i="5"/>
  <c r="J30" i="5" a="1"/>
  <c r="J30" i="5" s="1"/>
  <c r="J16" i="5" a="1"/>
  <c r="J16" i="5" s="1"/>
  <c r="G44" i="7"/>
  <c r="G49" i="7"/>
  <c r="J29" i="7"/>
  <c r="G42" i="5"/>
  <c r="G20" i="5"/>
  <c r="C37" i="5"/>
  <c r="D44" i="5"/>
  <c r="B53" i="5"/>
  <c r="A43" i="7"/>
  <c r="A54" i="7"/>
  <c r="F41" i="7"/>
  <c r="I5" i="5"/>
  <c r="D15" i="7"/>
  <c r="E19" i="7"/>
  <c r="E27" i="7"/>
  <c r="G29" i="7"/>
  <c r="A39" i="7"/>
  <c r="J42" i="7"/>
  <c r="B56" i="7"/>
  <c r="I39" i="7" a="1"/>
  <c r="I39" i="7" s="1"/>
  <c r="L44" i="7"/>
  <c r="A41" i="5"/>
  <c r="K43" i="7"/>
  <c r="I52" i="5"/>
  <c r="J41" i="5" a="1"/>
  <c r="J41" i="5" s="1"/>
  <c r="G16" i="5"/>
  <c r="B36" i="5"/>
  <c r="B22" i="5"/>
  <c r="G13" i="5"/>
  <c r="A39" i="5"/>
  <c r="H31" i="5"/>
  <c r="B2" i="5"/>
  <c r="G56" i="7"/>
  <c r="G33" i="5"/>
  <c r="D28" i="5"/>
  <c r="K26" i="5"/>
  <c r="I39" i="5"/>
  <c r="F31" i="5"/>
  <c r="J52" i="5" a="1"/>
  <c r="J52" i="5" s="1"/>
  <c r="J2" i="5" a="1"/>
  <c r="J2" i="5" s="1"/>
  <c r="E50" i="7"/>
  <c r="G30" i="5"/>
  <c r="D9" i="5"/>
  <c r="G57" i="7"/>
  <c r="J18" i="5" a="1"/>
  <c r="J18" i="5" s="1"/>
  <c r="J4" i="5" a="1"/>
  <c r="J4" i="5" s="1"/>
  <c r="K16" i="5"/>
  <c r="B37" i="5"/>
  <c r="A27" i="5"/>
  <c r="J28" i="5" a="1"/>
  <c r="J28" i="5" s="1"/>
  <c r="F26" i="5"/>
  <c r="B39" i="5"/>
  <c r="D2" i="5"/>
  <c r="D22" i="5"/>
  <c r="E46" i="7"/>
  <c r="C45" i="5"/>
  <c r="B41" i="5"/>
  <c r="A9" i="5"/>
  <c r="D51" i="7"/>
  <c r="H2" i="5"/>
  <c r="I53" i="7" a="1"/>
  <c r="I53" i="7" s="1"/>
  <c r="C26" i="5"/>
  <c r="J10" i="5" a="1"/>
  <c r="J10" i="5" s="1"/>
  <c r="J47" i="5" a="1"/>
  <c r="J47" i="5" s="1"/>
  <c r="K24" i="5"/>
  <c r="B20" i="5"/>
  <c r="H45" i="5"/>
  <c r="A20" i="5"/>
  <c r="D32" i="5"/>
  <c r="K46" i="5"/>
  <c r="H47" i="7"/>
  <c r="G15" i="7"/>
  <c r="E39" i="7"/>
  <c r="E43" i="7"/>
  <c r="B51" i="7"/>
  <c r="E56" i="7"/>
  <c r="I41" i="7" a="1"/>
  <c r="I41" i="7" s="1"/>
  <c r="K2" i="7"/>
  <c r="K10" i="5"/>
  <c r="G26" i="5"/>
  <c r="C52" i="5"/>
  <c r="I20" i="5"/>
  <c r="D24" i="5"/>
  <c r="H39" i="5"/>
  <c r="B46" i="5"/>
  <c r="A8" i="7"/>
  <c r="B16" i="7"/>
  <c r="B26" i="7"/>
  <c r="D35" i="7"/>
  <c r="F35" i="7"/>
  <c r="G8" i="5"/>
  <c r="G49" i="5"/>
  <c r="G28" i="5"/>
  <c r="A26" i="5"/>
  <c r="B6" i="5"/>
  <c r="B18" i="5"/>
  <c r="C8" i="5"/>
  <c r="C36" i="5"/>
  <c r="C14" i="5"/>
  <c r="D45" i="5"/>
  <c r="K36" i="5"/>
  <c r="K39" i="5"/>
  <c r="D41" i="7"/>
  <c r="G51" i="7"/>
  <c r="K14" i="5"/>
  <c r="H28" i="5"/>
  <c r="E41" i="7"/>
  <c r="J51" i="7"/>
  <c r="I19" i="5"/>
  <c r="I25" i="5"/>
  <c r="K19" i="5"/>
  <c r="K49" i="7"/>
  <c r="F5" i="5"/>
  <c r="C24" i="5"/>
  <c r="C28" i="5"/>
  <c r="I26" i="5"/>
  <c r="H47" i="5"/>
  <c r="G50" i="5"/>
  <c r="F18" i="5"/>
  <c r="A46" i="7"/>
  <c r="J9" i="5" a="1"/>
  <c r="J9" i="5" s="1"/>
  <c r="K42" i="5"/>
  <c r="J40" i="5" a="1"/>
  <c r="J40" i="5" s="1"/>
  <c r="J6" i="5" a="1"/>
  <c r="J6" i="5" s="1"/>
  <c r="K18" i="5"/>
  <c r="J37" i="5" a="1"/>
  <c r="J37" i="5" s="1"/>
  <c r="G10" i="5"/>
  <c r="D54" i="7"/>
  <c r="B19" i="5"/>
  <c r="C49" i="5"/>
  <c r="K40" i="7"/>
  <c r="H49" i="7"/>
  <c r="F49" i="7"/>
  <c r="F38" i="7"/>
  <c r="K40" i="5"/>
  <c r="B46" i="7"/>
  <c r="I29" i="7" a="1"/>
  <c r="I29" i="7" s="1"/>
  <c r="D37" i="5"/>
  <c r="F21" i="5"/>
  <c r="F3" i="7"/>
  <c r="F15" i="7"/>
  <c r="H15" i="7"/>
  <c r="B19" i="7"/>
  <c r="J20" i="7"/>
  <c r="B22" i="7"/>
  <c r="B24" i="7"/>
  <c r="F32" i="7"/>
  <c r="E36" i="7"/>
  <c r="G41" i="7"/>
  <c r="D46" i="7"/>
  <c r="I10" i="7" a="1"/>
  <c r="I10" i="7" s="1"/>
  <c r="L4" i="7"/>
  <c r="F37" i="7"/>
  <c r="L18" i="7"/>
  <c r="A19" i="5"/>
  <c r="K25" i="5"/>
  <c r="J26" i="5" a="1"/>
  <c r="J26" i="5" s="1"/>
  <c r="H50" i="5"/>
  <c r="J15" i="7"/>
  <c r="A22" i="5"/>
  <c r="H14" i="5"/>
  <c r="K8" i="5"/>
  <c r="F46" i="7"/>
  <c r="B16" i="5"/>
  <c r="I18" i="5"/>
  <c r="G40" i="5"/>
  <c r="C6" i="5"/>
  <c r="D6" i="5"/>
  <c r="F4" i="5"/>
  <c r="F25" i="5"/>
  <c r="K19" i="7"/>
  <c r="F8" i="5"/>
  <c r="J12" i="5" a="1"/>
  <c r="J12" i="5" s="1"/>
  <c r="B4" i="5"/>
  <c r="C11" i="5"/>
  <c r="J46" i="7"/>
  <c r="J57" i="7"/>
  <c r="L3" i="7"/>
  <c r="A38" i="7"/>
  <c r="A2" i="7"/>
  <c r="G48" i="7"/>
  <c r="F54" i="7"/>
  <c r="G4" i="5"/>
  <c r="I10" i="5"/>
  <c r="D12" i="5"/>
  <c r="H3" i="7"/>
  <c r="D19" i="7"/>
  <c r="D22" i="7"/>
  <c r="D24" i="7"/>
  <c r="G36" i="7"/>
  <c r="I15" i="7" a="1"/>
  <c r="I15" i="7" s="1"/>
  <c r="H51" i="7"/>
  <c r="F28" i="5"/>
  <c r="B8" i="5"/>
  <c r="H8" i="5"/>
  <c r="F14" i="5"/>
  <c r="A14" i="5"/>
  <c r="F19" i="5"/>
  <c r="C19" i="5"/>
  <c r="K6" i="5"/>
  <c r="A6" i="5"/>
  <c r="J43" i="5" a="1"/>
  <c r="J43" i="5" s="1"/>
  <c r="D26" i="5"/>
  <c r="C43" i="5"/>
  <c r="I51" i="7" a="1"/>
  <c r="I51" i="7" s="1"/>
  <c r="J14" i="5" a="1"/>
  <c r="J14" i="5" s="1"/>
  <c r="H18" i="5"/>
  <c r="K4" i="5"/>
  <c r="A4" i="5"/>
  <c r="G6" i="5"/>
  <c r="A18" i="5"/>
  <c r="G22" i="7"/>
  <c r="G24" i="7"/>
  <c r="A30" i="7"/>
  <c r="B40" i="7"/>
  <c r="B53" i="7"/>
  <c r="D14" i="5"/>
  <c r="F40" i="5"/>
  <c r="B40" i="5"/>
  <c r="A49" i="5"/>
  <c r="D10" i="5"/>
  <c r="B10" i="5"/>
  <c r="I40" i="5"/>
  <c r="E4" i="7"/>
  <c r="A20" i="7"/>
  <c r="G40" i="7"/>
  <c r="F55" i="7"/>
  <c r="I3" i="7" a="1"/>
  <c r="I3" i="7" s="1"/>
  <c r="D8" i="5"/>
  <c r="B28" i="5"/>
  <c r="I45" i="5"/>
  <c r="B14" i="5"/>
  <c r="J50" i="5" a="1"/>
  <c r="J50" i="5" s="1"/>
  <c r="H57" i="7"/>
  <c r="B24" i="5"/>
  <c r="I42" i="5"/>
  <c r="F57" i="7"/>
  <c r="F4" i="7"/>
  <c r="A12" i="7"/>
  <c r="E18" i="7"/>
  <c r="B20" i="7"/>
  <c r="F24" i="7"/>
  <c r="G26" i="7"/>
  <c r="F33" i="7"/>
  <c r="E38" i="7"/>
  <c r="H40" i="7"/>
  <c r="H53" i="7"/>
  <c r="I8" i="7" a="1"/>
  <c r="I8" i="7" s="1"/>
  <c r="H17" i="5"/>
  <c r="C17" i="5"/>
  <c r="F50" i="7"/>
  <c r="I27" i="7" a="1"/>
  <c r="I27" i="7" s="1"/>
  <c r="G3" i="7"/>
  <c r="I51" i="5"/>
  <c r="J51" i="5" a="1"/>
  <c r="J51" i="5" s="1"/>
  <c r="C21" i="5"/>
  <c r="B21" i="5"/>
  <c r="G19" i="5"/>
  <c r="F29" i="7"/>
  <c r="C47" i="5"/>
  <c r="D50" i="7"/>
  <c r="J17" i="5" a="1"/>
  <c r="J17" i="5" s="1"/>
  <c r="B17" i="5"/>
  <c r="I29" i="5"/>
  <c r="C41" i="5"/>
  <c r="K51" i="5"/>
  <c r="D36" i="7"/>
  <c r="B41" i="7"/>
  <c r="B52" i="7"/>
  <c r="B54" i="7"/>
  <c r="L15" i="7"/>
  <c r="I50" i="7" a="1"/>
  <c r="I50" i="7" s="1"/>
  <c r="I45" i="7" a="1"/>
  <c r="I45" i="7" s="1"/>
  <c r="K29" i="7"/>
  <c r="B29" i="5"/>
  <c r="G41" i="5"/>
  <c r="H40" i="5"/>
  <c r="B26" i="5"/>
  <c r="D40" i="5"/>
  <c r="H29" i="7"/>
  <c r="B48" i="7"/>
  <c r="F45" i="5"/>
  <c r="C29" i="5"/>
  <c r="A42" i="5"/>
  <c r="H42" i="5"/>
  <c r="F27" i="5"/>
  <c r="H19" i="5"/>
  <c r="J23" i="5" a="1"/>
  <c r="J23" i="5" s="1"/>
  <c r="F29" i="5"/>
  <c r="C23" i="5"/>
  <c r="I23" i="5"/>
  <c r="A45" i="7"/>
  <c r="A51" i="5"/>
  <c r="F17" i="5"/>
  <c r="C25" i="5"/>
  <c r="H21" i="5"/>
  <c r="G21" i="5"/>
  <c r="D19" i="5"/>
  <c r="A24" i="5"/>
  <c r="J27" i="5" a="1"/>
  <c r="J27" i="5" s="1"/>
  <c r="B45" i="7"/>
  <c r="I47" i="5"/>
  <c r="B42" i="5"/>
  <c r="H41" i="7"/>
  <c r="D45" i="7"/>
  <c r="E48" i="7"/>
  <c r="A53" i="7"/>
  <c r="G51" i="5"/>
  <c r="H23" i="5"/>
  <c r="A43" i="5"/>
  <c r="B23" i="5"/>
  <c r="A50" i="5"/>
  <c r="D25" i="5"/>
  <c r="H41" i="5"/>
  <c r="J49" i="5" a="1"/>
  <c r="J49" i="5" s="1"/>
  <c r="K43" i="5"/>
  <c r="E45" i="7"/>
  <c r="K53" i="7"/>
  <c r="I48" i="7" a="1"/>
  <c r="I48" i="7" s="1"/>
  <c r="C50" i="5"/>
  <c r="C30" i="5"/>
  <c r="B51" i="5"/>
  <c r="K41" i="5"/>
  <c r="F41" i="5"/>
  <c r="L45" i="7"/>
  <c r="A25" i="5"/>
  <c r="B49" i="5"/>
  <c r="K27" i="5"/>
  <c r="G17" i="5"/>
  <c r="D21" i="5"/>
  <c r="D43" i="5"/>
  <c r="I49" i="5"/>
  <c r="F42" i="7"/>
  <c r="H50" i="7"/>
  <c r="A17" i="5"/>
  <c r="I17" i="5"/>
  <c r="D29" i="5"/>
  <c r="H29" i="5"/>
  <c r="L20" i="7"/>
  <c r="F30" i="5"/>
  <c r="F50" i="5"/>
  <c r="A23" i="5"/>
  <c r="K21" i="5"/>
  <c r="J25" i="5" a="1"/>
  <c r="J25" i="5" s="1"/>
  <c r="D49" i="5"/>
  <c r="K35" i="5"/>
  <c r="J29" i="5" a="1"/>
  <c r="J29" i="5" s="1"/>
  <c r="K30" i="5"/>
  <c r="K45" i="5"/>
  <c r="K50" i="5"/>
  <c r="A29" i="7"/>
  <c r="I30" i="5"/>
  <c r="L50" i="7"/>
  <c r="H25" i="5"/>
  <c r="D17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<sst xmlns="http://schemas.openxmlformats.org/spreadsheetml/2006/main" count="1371" uniqueCount="297">
  <si>
    <t>SVR:</t>
  </si>
  <si>
    <t>Segment</t>
  </si>
  <si>
    <t>Code</t>
  </si>
  <si>
    <t>Product Name</t>
  </si>
  <si>
    <t>Rate Type</t>
  </si>
  <si>
    <t>Rate</t>
  </si>
  <si>
    <t>Discount</t>
  </si>
  <si>
    <t>Term</t>
  </si>
  <si>
    <t>Reverts to:</t>
  </si>
  <si>
    <t>Floor</t>
  </si>
  <si>
    <t>App Fee</t>
  </si>
  <si>
    <t>Product Fee</t>
  </si>
  <si>
    <t>Free Val &lt;£1,015</t>
  </si>
  <si>
    <t>Free Legals for Remo</t>
  </si>
  <si>
    <t>Min Loan</t>
  </si>
  <si>
    <t>Max loan</t>
  </si>
  <si>
    <t>Max LTV</t>
  </si>
  <si>
    <t>ERC each year</t>
  </si>
  <si>
    <t>Penalty Free
Over
payments</t>
  </si>
  <si>
    <t>ERC Code</t>
  </si>
  <si>
    <t>Purpose</t>
  </si>
  <si>
    <t>Min val'n</t>
  </si>
  <si>
    <t>Min age at app</t>
  </si>
  <si>
    <t>Max age end term</t>
  </si>
  <si>
    <t>Launch Date</t>
  </si>
  <si>
    <t>Other info</t>
  </si>
  <si>
    <t>D175</t>
  </si>
  <si>
    <t>2 year discount</t>
  </si>
  <si>
    <t>Variable</t>
  </si>
  <si>
    <t>2 years</t>
  </si>
  <si>
    <t>SVR</t>
  </si>
  <si>
    <t>Y</t>
  </si>
  <si>
    <t>£50k</t>
  </si>
  <si>
    <t>£500k</t>
  </si>
  <si>
    <t>2%, 2%</t>
  </si>
  <si>
    <t>R171</t>
  </si>
  <si>
    <t>Purchase / Remortgage</t>
  </si>
  <si>
    <t>£125k</t>
  </si>
  <si>
    <t>17.08.26</t>
  </si>
  <si>
    <t>2 year fixed</t>
  </si>
  <si>
    <t>Fixed</t>
  </si>
  <si>
    <t>-</t>
  </si>
  <si>
    <t>n/a</t>
  </si>
  <si>
    <t>Min loan size £100k outside core postcodes BL, CH, CW, M, OL, SK, WA or WN.</t>
  </si>
  <si>
    <t>5 year fixed</t>
  </si>
  <si>
    <t>5%, 4%, 3%, 2%, 2%</t>
  </si>
  <si>
    <t>5 year fixed (no fee)</t>
  </si>
  <si>
    <t>£125K</t>
  </si>
  <si>
    <t>2 year fixed (90)</t>
  </si>
  <si>
    <t>N</t>
  </si>
  <si>
    <t>5 year fixed (90)</t>
  </si>
  <si>
    <t>5 year fixed (95)</t>
  </si>
  <si>
    <t>Not available for properties in London &amp; SE</t>
  </si>
  <si>
    <t>D176</t>
  </si>
  <si>
    <t>2 year discount (large loan)</t>
  </si>
  <si>
    <t>£1.8m</t>
  </si>
  <si>
    <t>£625k</t>
  </si>
  <si>
    <t>80% LTV max loan £1m
70% max loan £1.8m</t>
  </si>
  <si>
    <t>5 year fixed (large loan)</t>
  </si>
  <si>
    <t>£750k</t>
  </si>
  <si>
    <t>Complex
Prime</t>
  </si>
  <si>
    <t>2 year fixed complex</t>
  </si>
  <si>
    <t>£100k</t>
  </si>
  <si>
    <t>Complex Prime cases include:
-	Complex/non-standard income
-	Non-standard property
-	&gt;5.5 x sole or &gt;5 x joint income
-	Underwriter Discretion applied
-	Lending outside of criteria</t>
  </si>
  <si>
    <t>5 year fixed complex</t>
  </si>
  <si>
    <t>C021</t>
  </si>
  <si>
    <t>2 year discount complex</t>
  </si>
  <si>
    <t>£1m</t>
  </si>
  <si>
    <t>C022</t>
  </si>
  <si>
    <t>2 year discount complex (90)</t>
  </si>
  <si>
    <t>Credit Repair</t>
  </si>
  <si>
    <t>CR12</t>
  </si>
  <si>
    <t>3 year discount credit repair</t>
  </si>
  <si>
    <t>3 years</t>
  </si>
  <si>
    <t>3%, 2%, 2%</t>
  </si>
  <si>
    <t>Tier 1</t>
  </si>
  <si>
    <t>3 year fixed credit repair</t>
  </si>
  <si>
    <t>5 year fixed credit repair</t>
  </si>
  <si>
    <t>Tier 2</t>
  </si>
  <si>
    <t>Professionals</t>
  </si>
  <si>
    <t>PR17</t>
  </si>
  <si>
    <t>2 year discount professional (80)</t>
  </si>
  <si>
    <t>2% 2%</t>
  </si>
  <si>
    <t>PR18</t>
  </si>
  <si>
    <t>2 year discount professional (85)</t>
  </si>
  <si>
    <t>5 year fixed professional (80)</t>
  </si>
  <si>
    <t>5 year fixed professional (85)</t>
  </si>
  <si>
    <t>Joint Borrower, Sole Proprietor</t>
  </si>
  <si>
    <t>JB15</t>
  </si>
  <si>
    <t>2 year discount 80% JBSP</t>
  </si>
  <si>
    <t>5 year fixed 80% JBSP</t>
  </si>
  <si>
    <t>5% 4% 3% 2% 2%</t>
  </si>
  <si>
    <t>5 year fixed 90% JBSP</t>
  </si>
  <si>
    <t>5 year fixed RIO</t>
  </si>
  <si>
    <t>none</t>
  </si>
  <si>
    <t>LT82</t>
  </si>
  <si>
    <t>2 year Discount RIO</t>
  </si>
  <si>
    <t>LT83</t>
  </si>
  <si>
    <t>Lifetime discount RIO</t>
  </si>
  <si>
    <t>Lifetime</t>
  </si>
  <si>
    <t>£25k</t>
  </si>
  <si>
    <t>2% in 1st year only</t>
  </si>
  <si>
    <t>No</t>
  </si>
  <si>
    <t>R208</t>
  </si>
  <si>
    <t>Lending in(to) retirement</t>
  </si>
  <si>
    <t>5 year fixed In(to) Retirement</t>
  </si>
  <si>
    <t>R011</t>
  </si>
  <si>
    <t>2 year discount Into retirement</t>
  </si>
  <si>
    <t>R012</t>
  </si>
  <si>
    <t>Lifetime discount in retirement</t>
  </si>
  <si>
    <t>£140k</t>
  </si>
  <si>
    <t>15.04.25</t>
  </si>
  <si>
    <t>Buy for Uni</t>
  </si>
  <si>
    <t>BU09</t>
  </si>
  <si>
    <t>Buy for Uni 5 Year Discount</t>
  </si>
  <si>
    <t>5 years</t>
  </si>
  <si>
    <t>£400k</t>
  </si>
  <si>
    <t>None</t>
  </si>
  <si>
    <t>Purchase</t>
  </si>
  <si>
    <t>SB43</t>
  </si>
  <si>
    <t>Lifetime Discount Self-Build Mayflower</t>
  </si>
  <si>
    <t>R163</t>
  </si>
  <si>
    <t>SB44</t>
  </si>
  <si>
    <t>Lifetime Discount Self-build Mayflower larger loan</t>
  </si>
  <si>
    <t>&gt;£1m</t>
  </si>
  <si>
    <t>RC93</t>
  </si>
  <si>
    <t>£1.43m</t>
  </si>
  <si>
    <t>SB45</t>
  </si>
  <si>
    <t>Lifetime Discount Self-build BuildLoan</t>
  </si>
  <si>
    <t>£600k</t>
  </si>
  <si>
    <t>SB46</t>
  </si>
  <si>
    <t>Lifetime Discount Self-Build BuildLoan (Accelerator)</t>
  </si>
  <si>
    <t>SB47</t>
  </si>
  <si>
    <t>Lifetime Discount Self-Build BuildLoan
larger loan</t>
  </si>
  <si>
    <t>&gt;£600k</t>
  </si>
  <si>
    <t>£860k</t>
  </si>
  <si>
    <t>SB48</t>
  </si>
  <si>
    <t>Lifetime Discount Self-Build BuildLoan 
LTV Only</t>
  </si>
  <si>
    <t>28.08.26</t>
  </si>
  <si>
    <t>SB49</t>
  </si>
  <si>
    <t>Lifetime Discount Self-build BuildLoan 
larger loan 
LTV Only</t>
  </si>
  <si>
    <t>2 year fixed Buy to Let</t>
  </si>
  <si>
    <t>5 year fixed Buy to Let</t>
  </si>
  <si>
    <t>B094</t>
  </si>
  <si>
    <t>2 year discount Buy to Let</t>
  </si>
  <si>
    <t>2 year fixed 
Buy to Let (Professionals)</t>
  </si>
  <si>
    <t>£150k</t>
  </si>
  <si>
    <t>£200k</t>
  </si>
  <si>
    <t>5 year fixed 
Buy to Let (Professionals)</t>
  </si>
  <si>
    <t>B095</t>
  </si>
  <si>
    <t>2 year discount Buy to Let (Professionals)</t>
  </si>
  <si>
    <t>B096</t>
  </si>
  <si>
    <t>5 year fixed 
Buy to Let</t>
  </si>
  <si>
    <t>X005</t>
  </si>
  <si>
    <t xml:space="preserve">2 year discount Expat Buy to Let </t>
  </si>
  <si>
    <t>5 year fixed 
Expat Buy to Let</t>
  </si>
  <si>
    <t>2 year fixed Holiday Let</t>
  </si>
  <si>
    <t>£250k</t>
  </si>
  <si>
    <t>5 year fixed Holiday Let</t>
  </si>
  <si>
    <t>H053</t>
  </si>
  <si>
    <t>2 year discount Holiday Let</t>
  </si>
  <si>
    <t>2 year fixed Holiday Let (Professionals)</t>
  </si>
  <si>
    <t>5 year fixed Holiday Let (Professionals)</t>
  </si>
  <si>
    <t>H054</t>
  </si>
  <si>
    <t>2 year discount Holiday Let (Professionals)</t>
  </si>
  <si>
    <t>H055</t>
  </si>
  <si>
    <t>Overpayments</t>
  </si>
  <si>
    <t>Portfolio &gt;9?</t>
  </si>
  <si>
    <t>HMO?</t>
  </si>
  <si>
    <t>2 year Fixed</t>
  </si>
  <si>
    <t>£5k</t>
  </si>
  <si>
    <t>5 year Fixed</t>
  </si>
  <si>
    <t>3 year fixed</t>
  </si>
  <si>
    <t>3% 2% 2%</t>
  </si>
  <si>
    <t>D177</t>
  </si>
  <si>
    <t>2 year Discount</t>
  </si>
  <si>
    <t>2 yrs</t>
  </si>
  <si>
    <t>D178</t>
  </si>
  <si>
    <t>OF14</t>
  </si>
  <si>
    <t>Lifetime 2.45% Discount Offset</t>
  </si>
  <si>
    <t>Only available where customer has existing offset mortgage</t>
  </si>
  <si>
    <t>Personal Name only
Max 9 property portfolio</t>
  </si>
  <si>
    <t>B097</t>
  </si>
  <si>
    <t xml:space="preserve">N </t>
  </si>
  <si>
    <t>2 Year discount</t>
  </si>
  <si>
    <t>R170</t>
  </si>
  <si>
    <t>Eligibilty includes: Ltd companies / HMOs/ Portfolios 10 or more</t>
  </si>
  <si>
    <t>B098</t>
  </si>
  <si>
    <t>H056</t>
  </si>
  <si>
    <t>H057</t>
  </si>
  <si>
    <t>SB22</t>
  </si>
  <si>
    <t>2 Year 1.46% discount</t>
  </si>
  <si>
    <t>2% for 1st year</t>
  </si>
  <si>
    <t>19.03.25</t>
  </si>
  <si>
    <t>ERC not applied if repaid after repayment event (see product sheet)</t>
  </si>
  <si>
    <t>LT84</t>
  </si>
  <si>
    <t xml:space="preserve">Lifetime 2.31% Discount </t>
  </si>
  <si>
    <t>Product</t>
  </si>
  <si>
    <t>ERC</t>
  </si>
  <si>
    <t>Min Valuation</t>
  </si>
  <si>
    <t>5 year 2.71% Discount</t>
  </si>
  <si>
    <t>D151</t>
  </si>
  <si>
    <t>07.10.21</t>
  </si>
  <si>
    <t>Further Advance</t>
  </si>
  <si>
    <t>5 year 2.51% Discount</t>
  </si>
  <si>
    <t>LT32</t>
  </si>
  <si>
    <t>28.02.24</t>
  </si>
  <si>
    <t>1.5% (min £250)</t>
  </si>
  <si>
    <t>Category</t>
  </si>
  <si>
    <t>Product Code</t>
  </si>
  <si>
    <t>Min/Max Loan</t>
  </si>
  <si>
    <t>Free Valuation</t>
  </si>
  <si>
    <t>Free Legas for Remortgage</t>
  </si>
  <si>
    <t>31.12.28</t>
  </si>
  <si>
    <t>31.12.31</t>
  </si>
  <si>
    <t>31.12.29</t>
  </si>
  <si>
    <t>15.09.26</t>
  </si>
  <si>
    <t>R210</t>
  </si>
  <si>
    <t>R211</t>
  </si>
  <si>
    <t>R212</t>
  </si>
  <si>
    <t>F595</t>
  </si>
  <si>
    <t>F596</t>
  </si>
  <si>
    <t>F597</t>
  </si>
  <si>
    <t>F598</t>
  </si>
  <si>
    <t>F599</t>
  </si>
  <si>
    <t>F600</t>
  </si>
  <si>
    <t>F601</t>
  </si>
  <si>
    <t>C027</t>
  </si>
  <si>
    <t>C028</t>
  </si>
  <si>
    <t>C029</t>
  </si>
  <si>
    <t>C030</t>
  </si>
  <si>
    <t>CR15</t>
  </si>
  <si>
    <t>CR16</t>
  </si>
  <si>
    <t>PR21</t>
  </si>
  <si>
    <t>PR22</t>
  </si>
  <si>
    <t>JB18</t>
  </si>
  <si>
    <t>JB19</t>
  </si>
  <si>
    <t>LT87</t>
  </si>
  <si>
    <t>R014</t>
  </si>
  <si>
    <t>B106</t>
  </si>
  <si>
    <t>B107</t>
  </si>
  <si>
    <t>B108</t>
  </si>
  <si>
    <t>B109</t>
  </si>
  <si>
    <t>B110</t>
  </si>
  <si>
    <t>X007</t>
  </si>
  <si>
    <t>H065</t>
  </si>
  <si>
    <t>H066</t>
  </si>
  <si>
    <t>H067</t>
  </si>
  <si>
    <t>H068</t>
  </si>
  <si>
    <t>H069</t>
  </si>
  <si>
    <t>H070</t>
  </si>
  <si>
    <t>H071</t>
  </si>
  <si>
    <t>F602</t>
  </si>
  <si>
    <t>F603</t>
  </si>
  <si>
    <t>F604</t>
  </si>
  <si>
    <t>F605</t>
  </si>
  <si>
    <t>B111</t>
  </si>
  <si>
    <t>B112</t>
  </si>
  <si>
    <t>LT88</t>
  </si>
  <si>
    <t>Personal and Limited Company
Maximum total portfolio of 9
Minimum income of £30,000 from employment</t>
  </si>
  <si>
    <t>Limited Company accepted.
No Maximum portfolio
HMOs &amp; MUFB accepted</t>
  </si>
  <si>
    <t>Personal Applicant only.
Maximum total portfolio of 9</t>
  </si>
  <si>
    <t>Limited Company accepted.
No maximum portfolio</t>
  </si>
  <si>
    <t>Personal Applicant only.
Maximum portfolio of 9.
No HMOs</t>
  </si>
  <si>
    <r>
      <t xml:space="preserve">BuildLoan Exclusive Product
</t>
    </r>
    <r>
      <rPr>
        <sz val="9"/>
        <color theme="1"/>
        <rFont val="Gotham"/>
      </rPr>
      <t>Max stage releases: 70% of land value, 70% of each stage interim valuation (70% LTV)
Reinspection fee payable on completion of each build stage
All funds released are in arrears of the build stage completion.</t>
    </r>
  </si>
  <si>
    <r>
      <t xml:space="preserve">BuildLoan Exclusive Product
</t>
    </r>
    <r>
      <rPr>
        <sz val="9"/>
        <color theme="1"/>
        <rFont val="Gotham"/>
      </rPr>
      <t>Max stage releases: 75% of land value, 75% of each stage interim valuation (75% LTV)
Reinspection fee payable on completion of each build stage
All funds released are in arrears of the build stage completion.</t>
    </r>
  </si>
  <si>
    <r>
      <t xml:space="preserve">BuildLoan Exclusive Product
</t>
    </r>
    <r>
      <rPr>
        <sz val="9"/>
        <color theme="1"/>
        <rFont val="Gotham"/>
      </rPr>
      <t>Max stage releases: 70% of land value, 70% of each stage Loan to Cost
All funds released are in arrears of the build stage completion.</t>
    </r>
  </si>
  <si>
    <r>
      <t xml:space="preserve">BuildLoan Exclusive Product
</t>
    </r>
    <r>
      <rPr>
        <sz val="9"/>
        <color theme="1"/>
        <rFont val="Gotham"/>
      </rPr>
      <t>Max stage releases: 85% of land value, 85% of each stage Loan to Cost
All funds released are in advance of each build stage.</t>
    </r>
  </si>
  <si>
    <r>
      <t xml:space="preserve">BuildLoan Exclusive Product
</t>
    </r>
    <r>
      <rPr>
        <sz val="9"/>
        <color theme="1"/>
        <rFont val="Gotham"/>
      </rPr>
      <t>Max stage releases: 85% of land value, 85% of each stage Loan to Cost
All funds released are in arrears of the build stage completion.</t>
    </r>
  </si>
  <si>
    <r>
      <t xml:space="preserve">Mayflower Exclusive Product
</t>
    </r>
    <r>
      <rPr>
        <sz val="9"/>
        <color theme="1"/>
        <rFont val="Gotham"/>
      </rPr>
      <t>Max stage releases: 70% of land value, 70% of each stage interim valuation (70% LTV)
Reinspection fee payable on completion of each build stage 
All funds released are in arrears of the build stage completion.</t>
    </r>
  </si>
  <si>
    <r>
      <t xml:space="preserve">Mayflower Exclusive Product
</t>
    </r>
    <r>
      <rPr>
        <sz val="9"/>
        <color theme="1"/>
        <rFont val="Gotham"/>
      </rPr>
      <t>Max stage releases: 75% of land value, 75% of each stage interim valuation (75% LTV )
Reinspection fee payable on completion of each build stage
All funds released are in arrears of the build stage completion.</t>
    </r>
  </si>
  <si>
    <t>Additional security required where LTV &gt;80%.
Youngest borrower (student) to be less than 30 years old at application and in full-time education, with at least one year remaining on university course.
Parental joint borrower required.
Max age of student at application 30</t>
  </si>
  <si>
    <t>New Business Mortgage Products 01.10.2026</t>
  </si>
  <si>
    <t>Holiday Let Exclusive</t>
  </si>
  <si>
    <t>Holiday Let Professionals</t>
  </si>
  <si>
    <t>Holiday Let Standard</t>
  </si>
  <si>
    <t>Buy to Let Expat</t>
  </si>
  <si>
    <t>Buy to Let Exclusive</t>
  </si>
  <si>
    <t>Buy to Let Professionals</t>
  </si>
  <si>
    <t>Buy to Let Standard</t>
  </si>
  <si>
    <t>Self-Build (BuildLoan)</t>
  </si>
  <si>
    <t>Self-Build (Mayflower)</t>
  </si>
  <si>
    <t>Residential 
Standard</t>
  </si>
  <si>
    <t>Residential Large Loan</t>
  </si>
  <si>
    <t>Retirement Interest-Only (RIO)</t>
  </si>
  <si>
    <t>Close family members (parent, sibling, child)</t>
  </si>
  <si>
    <t>Interest only available up to 70% with no minimum equity requirement
Part &amp; Part up to 85% subject to maximum loan of £500k</t>
  </si>
  <si>
    <r>
      <rPr>
        <b/>
        <sz val="9"/>
        <color theme="1"/>
        <rFont val="Gotham"/>
      </rPr>
      <t>Exclusive to Holiday Cottage Mortgages</t>
    </r>
    <r>
      <rPr>
        <sz val="9"/>
        <color theme="1"/>
        <rFont val="Gotham"/>
      </rPr>
      <t xml:space="preserve">
Limited Company accpeted.
No maximum portfolio</t>
    </r>
  </si>
  <si>
    <r>
      <rPr>
        <b/>
        <sz val="9"/>
        <color theme="1"/>
        <rFont val="Gotham"/>
      </rPr>
      <t>Exclusive to Blackstone Financial Management</t>
    </r>
    <r>
      <rPr>
        <sz val="9"/>
        <color theme="1"/>
        <rFont val="Gotham"/>
      </rPr>
      <t xml:space="preserve">
Limited Company accepted.
No Maximum portfolio
HMOs &amp; MUFB accepted</t>
    </r>
  </si>
  <si>
    <t>Min Sub Loan</t>
  </si>
  <si>
    <t>Ltd Co?</t>
  </si>
  <si>
    <t>Non-Standard? (BTL)</t>
  </si>
  <si>
    <t xml:space="preserve">ERC waived if switching to Vernon Existing borrower fixed rate during the discount period                           </t>
  </si>
  <si>
    <t>Self-Build</t>
  </si>
  <si>
    <t>Personal Name only
Max 9 property portfolio</t>
  </si>
  <si>
    <t>Further Advance Mortgage Products 01.10.2025</t>
  </si>
  <si>
    <t>Retention Mortgage Products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</si>
</sst>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164" formatCode="&quot;£&quot;#,##0"/>
    <numFmt numFmtId="165" formatCode="0.0000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B81178"/>
      <name val="Gotham"/>
    </font>
    <font>
      <b/>
      <sz val="8"/>
      <color rgb="FFB81178"/>
      <name val="Gotham Book"/>
    </font>
    <font>
      <b/>
      <sz val="14"/>
      <color theme="0"/>
      <name val="Intro Bold Alt"/>
    </font>
    <font>
      <sz val="20"/>
      <color theme="0"/>
      <name val="Intro Bold Alt"/>
    </font>
    <font>
      <sz val="9"/>
      <name val="Gotham"/>
    </font>
    <font>
      <sz val="8"/>
      <color rgb="FFFFFFFF"/>
      <name val="Intro Bold Alt"/>
    </font>
    <font>
      <sz val="11"/>
      <color theme="1"/>
      <name val="Aptos Narrow"/>
      <family val="2"/>
      <scheme val="minor"/>
    </font>
    <font>
      <sz val="9"/>
      <color rgb="FFFFFFFF"/>
      <name val="Intro Bold Alt"/>
    </font>
    <font>
      <sz val="11"/>
      <color rgb="FF505050"/>
      <name val="Gotham Book"/>
    </font>
    <font>
      <sz val="9"/>
      <color rgb="FF505050"/>
      <name val="Gotham Book"/>
    </font>
    <font>
      <sz val="9"/>
      <color theme="1"/>
      <name val="Gotham"/>
    </font>
    <font>
      <b/>
      <sz val="9"/>
      <color theme="1"/>
      <name val="Gotham"/>
    </font>
    <font>
      <sz val="8"/>
      <color rgb="FF505050"/>
      <name val="Gotham Book"/>
    </font>
    <font>
      <b/>
      <u/>
      <sz val="14"/>
      <color theme="0"/>
      <name val="Intro Bold Alt"/>
    </font>
  </fonts>
  <fills count="7">
    <fill>
      <patternFill patternType="none"/>
    </fill>
    <fill>
      <patternFill patternType="gray125"/>
    </fill>
    <fill>
      <patternFill patternType="solid">
        <fgColor rgb="FFB81178"/>
        <bgColor indexed="64"/>
      </patternFill>
    </fill>
    <fill>
      <patternFill patternType="solid">
        <fgColor rgb="FFF0BED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FA0"/>
        <bgColor indexed="64"/>
      </patternFill>
    </fill>
    <fill>
      <patternFill patternType="solid">
        <fgColor theme="0" tint="-4.9989318521683403E-2"/>
        <bgColor indexed="64"/>
      </patternFill>
    </fill>
  </fills>
  <borders count="78">
    <border>
      <left/>
      <right/>
      <top/>
      <bottom/>
      <diagonal/>
    </border>
    <border>
      <left style="medium">
        <color rgb="FFB81178"/>
      </left>
      <right/>
      <top/>
      <bottom/>
      <diagonal/>
    </border>
    <border>
      <left style="medium">
        <color rgb="FFB81178"/>
      </left>
      <right/>
      <top/>
      <bottom style="medium">
        <color rgb="FFB81178"/>
      </bottom>
      <diagonal/>
    </border>
    <border>
      <left/>
      <right/>
      <top/>
      <bottom style="medium">
        <color rgb="FFB81178"/>
      </bottom>
      <diagonal/>
    </border>
    <border>
      <left/>
      <right style="medium">
        <color rgb="FFB81178"/>
      </right>
      <top/>
      <bottom style="medium">
        <color rgb="FFB81178"/>
      </bottom>
      <diagonal/>
    </border>
    <border>
      <left style="medium">
        <color rgb="FFB81178"/>
      </left>
      <right/>
      <top style="medium">
        <color rgb="FFB81178"/>
      </top>
      <bottom/>
      <diagonal/>
    </border>
    <border>
      <left/>
      <right/>
      <top style="medium">
        <color rgb="FFB81178"/>
      </top>
      <bottom/>
      <diagonal/>
    </border>
    <border>
      <left/>
      <right style="medium">
        <color rgb="FFB81178"/>
      </right>
      <top style="medium">
        <color rgb="FFB81178"/>
      </top>
      <bottom/>
      <diagonal/>
    </border>
    <border>
      <left/>
      <right style="medium">
        <color rgb="FFB81178"/>
      </right>
      <top/>
      <bottom/>
      <diagonal/>
    </border>
    <border>
      <left style="medium">
        <color rgb="FFB81178"/>
      </left>
      <right style="medium">
        <color rgb="FFB81178"/>
      </right>
      <top style="medium">
        <color rgb="FFB81178"/>
      </top>
      <bottom style="medium">
        <color rgb="FFB81178"/>
      </bottom>
      <diagonal/>
    </border>
    <border>
      <left style="medium">
        <color rgb="FFB81178"/>
      </left>
      <right/>
      <top style="medium">
        <color rgb="FFB81178"/>
      </top>
      <bottom style="medium">
        <color rgb="FFB81178"/>
      </bottom>
      <diagonal/>
    </border>
    <border>
      <left/>
      <right/>
      <top style="medium">
        <color rgb="FFB81178"/>
      </top>
      <bottom style="medium">
        <color rgb="FFB81178"/>
      </bottom>
      <diagonal/>
    </border>
    <border>
      <left/>
      <right style="medium">
        <color rgb="FFB81178"/>
      </right>
      <top style="medium">
        <color rgb="FFB81178"/>
      </top>
      <bottom style="medium">
        <color rgb="FFB81178"/>
      </bottom>
      <diagonal/>
    </border>
    <border>
      <left/>
      <right/>
      <top style="medium">
        <color rgb="FFB81178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rgb="FFB81178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 style="medium">
        <color rgb="FFB81178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rgb="FFB81178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 style="medium">
        <color rgb="FFB81178"/>
      </top>
      <bottom style="medium">
        <color rgb="FFB81178"/>
      </bottom>
      <diagonal/>
    </border>
    <border>
      <left style="thin">
        <color theme="0" tint="-0.34998626667073579"/>
      </left>
      <right style="medium">
        <color rgb="FFB81178"/>
      </right>
      <top/>
      <bottom/>
      <diagonal/>
    </border>
    <border>
      <left style="thin">
        <color theme="0" tint="-0.34998626667073579"/>
      </left>
      <right style="medium">
        <color rgb="FFB81178"/>
      </right>
      <top/>
      <bottom style="medium">
        <color rgb="FFB81178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rgb="FFB81178"/>
      </bottom>
      <diagonal/>
    </border>
    <border>
      <left style="medium">
        <color rgb="FFB81178"/>
      </left>
      <right/>
      <top style="thin">
        <color theme="0" tint="-0.34998626667073579"/>
      </top>
      <bottom/>
      <diagonal/>
    </border>
    <border>
      <left style="medium">
        <color rgb="FFB81178"/>
      </left>
      <right/>
      <top style="medium">
        <color rgb="FFB81178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rgb="FFB81178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 style="medium">
        <color rgb="FFB81178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 style="thin">
        <color theme="0" tint="-0.34998626667073579"/>
      </top>
      <bottom style="medium">
        <color rgb="FFB81178"/>
      </bottom>
      <diagonal/>
    </border>
    <border>
      <left style="medium">
        <color rgb="FFB81178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B81178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mediumDashed">
        <color rgb="FFB81178"/>
      </bottom>
      <diagonal/>
    </border>
    <border>
      <left style="medium">
        <color rgb="FFB81178"/>
      </left>
      <right/>
      <top style="thin">
        <color theme="0" tint="-0.34998626667073579"/>
      </top>
      <bottom style="mediumDashed">
        <color rgb="FFB81178"/>
      </bottom>
      <diagonal/>
    </border>
    <border>
      <left/>
      <right/>
      <top style="thin">
        <color theme="0" tint="-0.34998626667073579"/>
      </top>
      <bottom style="mediumDashed">
        <color rgb="FFB81178"/>
      </bottom>
      <diagonal/>
    </border>
    <border>
      <left/>
      <right style="medium">
        <color rgb="FFB81178"/>
      </right>
      <top/>
      <bottom style="mediumDashed">
        <color rgb="FFB81178"/>
      </bottom>
      <diagonal/>
    </border>
    <border>
      <left/>
      <right style="thin">
        <color theme="0" tint="-0.34998626667073579"/>
      </right>
      <top/>
      <bottom style="mediumDashed">
        <color rgb="FFB81178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Dashed">
        <color rgb="FFB81178"/>
      </bottom>
      <diagonal/>
    </border>
    <border>
      <left style="thin">
        <color theme="0" tint="-0.34998626667073579"/>
      </left>
      <right style="medium">
        <color rgb="FFB81178"/>
      </right>
      <top style="thin">
        <color theme="0" tint="-0.34998626667073579"/>
      </top>
      <bottom style="mediumDashed">
        <color rgb="FFB81178"/>
      </bottom>
      <diagonal/>
    </border>
    <border>
      <left/>
      <right style="thin">
        <color theme="0" tint="-0.34998626667073579"/>
      </right>
      <top style="medium">
        <color rgb="FFB81178"/>
      </top>
      <bottom/>
      <diagonal/>
    </border>
    <border>
      <left/>
      <right style="thin">
        <color rgb="FFB81178"/>
      </right>
      <top style="medium">
        <color rgb="FFB81178"/>
      </top>
      <bottom style="medium">
        <color rgb="FFB81178"/>
      </bottom>
      <diagonal/>
    </border>
    <border>
      <left style="thin">
        <color rgb="FFB81178"/>
      </left>
      <right style="thin">
        <color rgb="FFB81178"/>
      </right>
      <top style="medium">
        <color rgb="FFB81178"/>
      </top>
      <bottom style="medium">
        <color rgb="FFB81178"/>
      </bottom>
      <diagonal/>
    </border>
    <border>
      <left style="thin">
        <color rgb="FFB81178"/>
      </left>
      <right style="medium">
        <color rgb="FFB81178"/>
      </right>
      <top style="medium">
        <color rgb="FFB81178"/>
      </top>
      <bottom style="medium">
        <color rgb="FFB81178"/>
      </bottom>
      <diagonal/>
    </border>
    <border>
      <left/>
      <right style="medium">
        <color rgb="FFB81178"/>
      </right>
      <top style="mediumDashed">
        <color rgb="FFB81178"/>
      </top>
      <bottom/>
      <diagonal/>
    </border>
    <border>
      <left/>
      <right/>
      <top style="mediumDashed">
        <color rgb="FFB81178"/>
      </top>
      <bottom/>
      <diagonal/>
    </border>
    <border>
      <left style="medium">
        <color rgb="FFB81178"/>
      </left>
      <right/>
      <top style="mediumDashed">
        <color rgb="FFB81178"/>
      </top>
      <bottom/>
      <diagonal/>
    </border>
    <border>
      <left style="medium">
        <color rgb="FFB81178"/>
      </left>
      <right/>
      <top/>
      <bottom style="mediumDashed">
        <color rgb="FFB81178"/>
      </bottom>
      <diagonal/>
    </border>
    <border>
      <left/>
      <right style="thin">
        <color theme="0" tint="-0.34998626667073579"/>
      </right>
      <top style="medium">
        <color rgb="FFB81178"/>
      </top>
      <bottom style="medium">
        <color rgb="FFB81178"/>
      </bottom>
      <diagonal/>
    </border>
    <border>
      <left style="medium">
        <color rgb="FFB81178"/>
      </left>
      <right style="thin">
        <color theme="0" tint="-0.14999847407452621"/>
      </right>
      <top style="mediumDashed">
        <color rgb="FFB81178"/>
      </top>
      <bottom/>
      <diagonal/>
    </border>
    <border>
      <left style="medium">
        <color rgb="FFB81178"/>
      </left>
      <right style="thin">
        <color theme="0" tint="-0.14999847407452621"/>
      </right>
      <top/>
      <bottom/>
      <diagonal/>
    </border>
    <border>
      <left style="medium">
        <color rgb="FFB81178"/>
      </left>
      <right style="thin">
        <color theme="0" tint="-0.14999847407452621"/>
      </right>
      <top/>
      <bottom style="mediumDashed">
        <color rgb="FFB81178"/>
      </bottom>
      <diagonal/>
    </border>
    <border>
      <left style="medium">
        <color rgb="FFB81178"/>
      </left>
      <right style="thin">
        <color theme="0" tint="-0.14999847407452621"/>
      </right>
      <top/>
      <bottom style="medium">
        <color rgb="FFB81178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B81178"/>
      </top>
      <bottom style="medium">
        <color rgb="FFB81178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B81178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mediumDashed">
        <color rgb="FFB81178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Dashed">
        <color rgb="FFB81178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B81178"/>
      </bottom>
      <diagonal/>
    </border>
    <border>
      <left/>
      <right style="thin">
        <color theme="0" tint="-0.14999847407452621"/>
      </right>
      <top/>
      <bottom style="mediumDashed">
        <color rgb="FFB81178"/>
      </bottom>
      <diagonal/>
    </border>
    <border>
      <left/>
      <right style="thin">
        <color theme="0" tint="-0.14999847407452621"/>
      </right>
      <top/>
      <bottom style="medium">
        <color rgb="FFB81178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medium">
        <color rgb="FFB81178"/>
      </top>
      <bottom style="medium">
        <color rgb="FFB81178"/>
      </bottom>
      <diagonal/>
    </border>
    <border>
      <left/>
      <right style="thin">
        <color theme="0" tint="-0.14999847407452621"/>
      </right>
      <top style="medium">
        <color rgb="FFB81178"/>
      </top>
      <bottom/>
      <diagonal/>
    </border>
    <border>
      <left/>
      <right style="thin">
        <color theme="0" tint="-0.14999847407452621"/>
      </right>
      <top style="mediumDashed">
        <color rgb="FFB81178"/>
      </top>
      <bottom/>
      <diagonal/>
    </border>
    <border>
      <left style="thin">
        <color theme="0" tint="-0.14999847407452621"/>
      </left>
      <right/>
      <top style="mediumDashed">
        <color rgb="FFB81178"/>
      </top>
      <bottom/>
      <diagonal/>
    </border>
    <border>
      <left style="thin">
        <color theme="0" tint="-0.14999847407452621"/>
      </left>
      <right style="medium">
        <color rgb="FFB81178"/>
      </right>
      <top/>
      <bottom/>
      <diagonal/>
    </border>
    <border>
      <left style="thin">
        <color theme="0" tint="-0.14999847407452621"/>
      </left>
      <right/>
      <top/>
      <bottom style="mediumDashed">
        <color rgb="FFB81178"/>
      </bottom>
      <diagonal/>
    </border>
    <border>
      <left style="thin">
        <color theme="0" tint="-0.14999847407452621"/>
      </left>
      <right/>
      <top style="medium">
        <color rgb="FFB81178"/>
      </top>
      <bottom/>
      <diagonal/>
    </border>
    <border>
      <left style="thin">
        <color theme="0" tint="-0.14999847407452621"/>
      </left>
      <right style="medium">
        <color rgb="FFB81178"/>
      </right>
      <top/>
      <bottom style="mediumDashed">
        <color rgb="FFB81178"/>
      </bottom>
      <diagonal/>
    </border>
    <border>
      <left style="thin">
        <color theme="0" tint="-0.14999847407452621"/>
      </left>
      <right style="medium">
        <color rgb="FFB81178"/>
      </right>
      <top style="mediumDashed">
        <color rgb="FFB81178"/>
      </top>
      <bottom/>
      <diagonal/>
    </border>
    <border>
      <left style="thin">
        <color theme="0" tint="-0.14999847407452621"/>
      </left>
      <right style="medium">
        <color rgb="FFB81178"/>
      </right>
      <top style="medium">
        <color rgb="FFB81178"/>
      </top>
      <bottom style="medium">
        <color rgb="FFB81178"/>
      </bottom>
      <diagonal/>
    </border>
    <border>
      <left style="thin">
        <color theme="0" tint="-0.14999847407452621"/>
      </left>
      <right/>
      <top style="medium">
        <color rgb="FFB81178"/>
      </top>
      <bottom style="medium">
        <color rgb="FFB81178"/>
      </bottom>
      <diagonal/>
    </border>
    <border>
      <left style="thin">
        <color theme="0" tint="-0.14999847407452621"/>
      </left>
      <right style="medium">
        <color rgb="FFB81178"/>
      </right>
      <top/>
      <bottom style="medium">
        <color rgb="FFB81178"/>
      </bottom>
      <diagonal/>
    </border>
    <border>
      <left style="thin">
        <color theme="0" tint="-0.14999847407452621"/>
      </left>
      <right style="medium">
        <color rgb="FFB81178"/>
      </right>
      <top style="medium">
        <color rgb="FFB81178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0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10" fontId="0" fillId="5" borderId="0" xfId="0" applyNumberForma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horizontal="center" vertical="center"/>
    </xf>
    <xf numFmtId="10" fontId="2" fillId="5" borderId="0" xfId="0" applyNumberFormat="1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9" fontId="13" fillId="0" borderId="0" xfId="1" applyFont="1" applyAlignment="1">
      <alignment horizontal="center" vertical="center"/>
    </xf>
    <xf numFmtId="10" fontId="13" fillId="0" borderId="0" xfId="1" applyNumberFormat="1" applyFont="1" applyAlignment="1">
      <alignment horizontal="center" vertical="center"/>
    </xf>
    <xf numFmtId="164" fontId="13" fillId="0" borderId="0" xfId="1" applyNumberFormat="1" applyFont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/>
    </xf>
    <xf numFmtId="9" fontId="16" fillId="0" borderId="0" xfId="1" applyFont="1" applyAlignment="1">
      <alignment horizontal="center" vertical="center"/>
    </xf>
    <xf numFmtId="10" fontId="16" fillId="0" borderId="0" xfId="1" applyNumberFormat="1" applyFont="1" applyAlignment="1">
      <alignment horizontal="center" vertical="center"/>
    </xf>
    <xf numFmtId="0" fontId="16" fillId="0" borderId="0" xfId="1" applyNumberFormat="1" applyFont="1" applyAlignment="1">
      <alignment horizontal="center" vertical="center"/>
    </xf>
    <xf numFmtId="164" fontId="16" fillId="0" borderId="0" xfId="1" applyNumberFormat="1" applyFont="1" applyAlignment="1">
      <alignment horizontal="center" vertical="center"/>
    </xf>
    <xf numFmtId="165" fontId="16" fillId="0" borderId="0" xfId="1" applyNumberFormat="1" applyFont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10" fontId="8" fillId="4" borderId="3" xfId="0" applyNumberFormat="1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center" vertical="center"/>
    </xf>
    <xf numFmtId="9" fontId="8" fillId="4" borderId="3" xfId="0" applyNumberFormat="1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0" fontId="8" fillId="4" borderId="0" xfId="0" applyNumberFormat="1" applyFont="1" applyFill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10" fontId="14" fillId="4" borderId="13" xfId="0" applyNumberFormat="1" applyFont="1" applyFill="1" applyBorder="1" applyAlignment="1">
      <alignment horizontal="center" vertical="center"/>
    </xf>
    <xf numFmtId="164" fontId="14" fillId="4" borderId="13" xfId="0" applyNumberFormat="1" applyFont="1" applyFill="1" applyBorder="1" applyAlignment="1">
      <alignment horizontal="center" vertical="center"/>
    </xf>
    <xf numFmtId="9" fontId="14" fillId="4" borderId="13" xfId="0" applyNumberFormat="1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10" fontId="8" fillId="4" borderId="13" xfId="0" applyNumberFormat="1" applyFont="1" applyFill="1" applyBorder="1" applyAlignment="1">
      <alignment horizontal="center" vertical="center"/>
    </xf>
    <xf numFmtId="164" fontId="8" fillId="4" borderId="13" xfId="0" applyNumberFormat="1" applyFont="1" applyFill="1" applyBorder="1" applyAlignment="1">
      <alignment horizontal="center" vertical="center"/>
    </xf>
    <xf numFmtId="9" fontId="8" fillId="4" borderId="13" xfId="0" applyNumberFormat="1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10" fontId="8" fillId="4" borderId="27" xfId="0" applyNumberFormat="1" applyFont="1" applyFill="1" applyBorder="1" applyAlignment="1">
      <alignment horizontal="center" vertical="center"/>
    </xf>
    <xf numFmtId="164" fontId="8" fillId="4" borderId="27" xfId="0" applyNumberFormat="1" applyFont="1" applyFill="1" applyBorder="1" applyAlignment="1">
      <alignment horizontal="center" vertical="center"/>
    </xf>
    <xf numFmtId="9" fontId="8" fillId="4" borderId="27" xfId="0" applyNumberFormat="1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/>
    </xf>
    <xf numFmtId="10" fontId="14" fillId="4" borderId="27" xfId="0" applyNumberFormat="1" applyFont="1" applyFill="1" applyBorder="1" applyAlignment="1">
      <alignment horizontal="center" vertical="center"/>
    </xf>
    <xf numFmtId="164" fontId="14" fillId="4" borderId="27" xfId="0" applyNumberFormat="1" applyFont="1" applyFill="1" applyBorder="1" applyAlignment="1">
      <alignment horizontal="center" vertical="center"/>
    </xf>
    <xf numFmtId="9" fontId="14" fillId="4" borderId="27" xfId="0" applyNumberFormat="1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31" xfId="0" applyFont="1" applyFill="1" applyBorder="1" applyAlignment="1">
      <alignment horizontal="center" vertical="center"/>
    </xf>
    <xf numFmtId="10" fontId="14" fillId="4" borderId="18" xfId="0" applyNumberFormat="1" applyFont="1" applyFill="1" applyBorder="1" applyAlignment="1">
      <alignment horizontal="center" vertical="center"/>
    </xf>
    <xf numFmtId="164" fontId="14" fillId="4" borderId="18" xfId="0" applyNumberFormat="1" applyFont="1" applyFill="1" applyBorder="1" applyAlignment="1">
      <alignment horizontal="center" vertical="center"/>
    </xf>
    <xf numFmtId="9" fontId="14" fillId="4" borderId="18" xfId="0" applyNumberFormat="1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left" vertical="center" wrapText="1"/>
    </xf>
    <xf numFmtId="0" fontId="14" fillId="4" borderId="23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left" vertical="center" wrapText="1"/>
    </xf>
    <xf numFmtId="10" fontId="8" fillId="4" borderId="35" xfId="0" applyNumberFormat="1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164" fontId="8" fillId="4" borderId="35" xfId="0" applyNumberFormat="1" applyFont="1" applyFill="1" applyBorder="1" applyAlignment="1">
      <alignment horizontal="center" vertical="center"/>
    </xf>
    <xf numFmtId="9" fontId="8" fillId="4" borderId="35" xfId="0" applyNumberFormat="1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6" fontId="8" fillId="4" borderId="35" xfId="0" applyNumberFormat="1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10" fontId="14" fillId="4" borderId="26" xfId="0" applyNumberFormat="1" applyFont="1" applyFill="1" applyBorder="1" applyAlignment="1">
      <alignment horizontal="center" vertical="center"/>
    </xf>
    <xf numFmtId="164" fontId="14" fillId="4" borderId="26" xfId="0" applyNumberFormat="1" applyFont="1" applyFill="1" applyBorder="1" applyAlignment="1">
      <alignment horizontal="center" vertical="center"/>
    </xf>
    <xf numFmtId="9" fontId="14" fillId="4" borderId="26" xfId="0" applyNumberFormat="1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10" fontId="8" fillId="4" borderId="11" xfId="0" applyNumberFormat="1" applyFont="1" applyFill="1" applyBorder="1" applyAlignment="1">
      <alignment horizontal="center" vertical="center"/>
    </xf>
    <xf numFmtId="164" fontId="8" fillId="4" borderId="11" xfId="0" applyNumberFormat="1" applyFont="1" applyFill="1" applyBorder="1" applyAlignment="1">
      <alignment horizontal="center" vertical="center"/>
    </xf>
    <xf numFmtId="9" fontId="8" fillId="4" borderId="11" xfId="0" applyNumberFormat="1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10" fontId="6" fillId="2" borderId="6" xfId="0" applyNumberFormat="1" applyFont="1" applyFill="1" applyBorder="1" applyAlignment="1">
      <alignment horizontal="left" vertical="center"/>
    </xf>
    <xf numFmtId="0" fontId="5" fillId="3" borderId="44" xfId="0" applyFont="1" applyFill="1" applyBorder="1" applyAlignment="1">
      <alignment horizontal="left" vertical="center" wrapText="1"/>
    </xf>
    <xf numFmtId="10" fontId="5" fillId="3" borderId="44" xfId="0" applyNumberFormat="1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164" fontId="5" fillId="3" borderId="44" xfId="0" applyNumberFormat="1" applyFont="1" applyFill="1" applyBorder="1" applyAlignment="1">
      <alignment horizontal="left" vertical="center" wrapText="1"/>
    </xf>
    <xf numFmtId="164" fontId="5" fillId="3" borderId="43" xfId="0" applyNumberFormat="1" applyFont="1" applyFill="1" applyBorder="1" applyAlignment="1">
      <alignment horizontal="left" vertical="center" wrapText="1"/>
    </xf>
    <xf numFmtId="9" fontId="5" fillId="3" borderId="44" xfId="0" applyNumberFormat="1" applyFont="1" applyFill="1" applyBorder="1" applyAlignment="1">
      <alignment horizontal="left" vertical="center" wrapText="1"/>
    </xf>
    <xf numFmtId="0" fontId="5" fillId="3" borderId="45" xfId="0" applyFont="1" applyFill="1" applyBorder="1" applyAlignment="1">
      <alignment horizontal="left" vertical="center" wrapText="1"/>
    </xf>
    <xf numFmtId="0" fontId="0" fillId="5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right" vertical="center"/>
    </xf>
    <xf numFmtId="0" fontId="4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10" fontId="8" fillId="5" borderId="6" xfId="0" applyNumberFormat="1" applyFont="1" applyFill="1" applyBorder="1" applyAlignment="1">
      <alignment horizontal="center" vertical="center"/>
    </xf>
    <xf numFmtId="164" fontId="8" fillId="5" borderId="6" xfId="0" applyNumberFormat="1" applyFont="1" applyFill="1" applyBorder="1" applyAlignment="1">
      <alignment horizontal="center" vertical="center"/>
    </xf>
    <xf numFmtId="9" fontId="8" fillId="5" borderId="6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 wrapText="1"/>
    </xf>
    <xf numFmtId="0" fontId="14" fillId="4" borderId="11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10" fontId="14" fillId="5" borderId="3" xfId="0" applyNumberFormat="1" applyFont="1" applyFill="1" applyBorder="1" applyAlignment="1">
      <alignment horizontal="center" vertical="center"/>
    </xf>
    <xf numFmtId="164" fontId="14" fillId="5" borderId="3" xfId="0" applyNumberFormat="1" applyFont="1" applyFill="1" applyBorder="1" applyAlignment="1">
      <alignment horizontal="center" vertical="center"/>
    </xf>
    <xf numFmtId="9" fontId="14" fillId="5" borderId="3" xfId="0" applyNumberFormat="1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left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/>
    </xf>
    <xf numFmtId="10" fontId="14" fillId="5" borderId="0" xfId="0" applyNumberFormat="1" applyFont="1" applyFill="1" applyAlignment="1">
      <alignment horizontal="center" vertical="center"/>
    </xf>
    <xf numFmtId="164" fontId="14" fillId="5" borderId="0" xfId="0" applyNumberFormat="1" applyFont="1" applyFill="1" applyAlignment="1">
      <alignment horizontal="center" vertical="center"/>
    </xf>
    <xf numFmtId="9" fontId="14" fillId="5" borderId="0" xfId="0" applyNumberFormat="1" applyFont="1" applyFill="1" applyAlignment="1">
      <alignment horizontal="center" vertical="center"/>
    </xf>
    <xf numFmtId="0" fontId="14" fillId="5" borderId="0" xfId="0" applyFont="1" applyFill="1" applyAlignment="1">
      <alignment horizontal="left" vertical="center" wrapText="1"/>
    </xf>
    <xf numFmtId="0" fontId="14" fillId="5" borderId="11" xfId="0" applyFont="1" applyFill="1" applyBorder="1" applyAlignment="1">
      <alignment horizontal="left" vertical="center"/>
    </xf>
    <xf numFmtId="0" fontId="15" fillId="5" borderId="11" xfId="0" applyFont="1" applyFill="1" applyBorder="1" applyAlignment="1">
      <alignment horizontal="left" vertical="center" wrapText="1"/>
    </xf>
    <xf numFmtId="6" fontId="14" fillId="5" borderId="0" xfId="0" applyNumberFormat="1" applyFont="1" applyFill="1" applyAlignment="1">
      <alignment horizontal="center" vertical="center"/>
    </xf>
    <xf numFmtId="0" fontId="14" fillId="5" borderId="11" xfId="0" applyFont="1" applyFill="1" applyBorder="1" applyAlignment="1">
      <alignment horizontal="left" vertical="center" wrapText="1"/>
    </xf>
    <xf numFmtId="0" fontId="8" fillId="4" borderId="3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10" fontId="5" fillId="5" borderId="0" xfId="0" applyNumberFormat="1" applyFont="1" applyFill="1" applyAlignment="1">
      <alignment horizontal="left" vertical="center" wrapText="1"/>
    </xf>
    <xf numFmtId="164" fontId="5" fillId="5" borderId="0" xfId="0" applyNumberFormat="1" applyFont="1" applyFill="1" applyAlignment="1">
      <alignment horizontal="left" vertical="center" wrapText="1"/>
    </xf>
    <xf numFmtId="9" fontId="5" fillId="5" borderId="0" xfId="0" applyNumberFormat="1" applyFont="1" applyFill="1" applyAlignment="1">
      <alignment horizontal="left" vertical="center" wrapText="1"/>
    </xf>
    <xf numFmtId="0" fontId="8" fillId="4" borderId="21" xfId="0" applyFont="1" applyFill="1" applyBorder="1" applyAlignment="1">
      <alignment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14" fillId="4" borderId="21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vertical="center" wrapText="1"/>
    </xf>
    <xf numFmtId="0" fontId="14" fillId="4" borderId="33" xfId="0" applyFont="1" applyFill="1" applyBorder="1" applyAlignment="1">
      <alignment vertical="center" wrapText="1"/>
    </xf>
    <xf numFmtId="0" fontId="14" fillId="4" borderId="32" xfId="0" applyFont="1" applyFill="1" applyBorder="1" applyAlignment="1">
      <alignment vertical="center" wrapText="1"/>
    </xf>
    <xf numFmtId="0" fontId="14" fillId="4" borderId="28" xfId="0" applyFont="1" applyFill="1" applyBorder="1" applyAlignment="1">
      <alignment vertical="center" wrapText="1"/>
    </xf>
    <xf numFmtId="0" fontId="14" fillId="5" borderId="3" xfId="0" applyFont="1" applyFill="1" applyBorder="1" applyAlignment="1">
      <alignment horizontal="left" vertical="center"/>
    </xf>
    <xf numFmtId="0" fontId="14" fillId="4" borderId="29" xfId="0" applyFont="1" applyFill="1" applyBorder="1" applyAlignment="1">
      <alignment vertical="center" wrapText="1"/>
    </xf>
    <xf numFmtId="10" fontId="14" fillId="4" borderId="11" xfId="0" applyNumberFormat="1" applyFont="1" applyFill="1" applyBorder="1" applyAlignment="1">
      <alignment horizontal="center" vertical="center"/>
    </xf>
    <xf numFmtId="164" fontId="14" fillId="4" borderId="11" xfId="0" applyNumberFormat="1" applyFont="1" applyFill="1" applyBorder="1" applyAlignment="1">
      <alignment horizontal="center" vertical="center"/>
    </xf>
    <xf numFmtId="9" fontId="14" fillId="4" borderId="11" xfId="0" applyNumberFormat="1" applyFont="1" applyFill="1" applyBorder="1" applyAlignment="1">
      <alignment horizontal="center" vertical="center"/>
    </xf>
    <xf numFmtId="0" fontId="14" fillId="4" borderId="50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 wrapText="1"/>
    </xf>
    <xf numFmtId="10" fontId="8" fillId="4" borderId="26" xfId="0" applyNumberFormat="1" applyFont="1" applyFill="1" applyBorder="1" applyAlignment="1">
      <alignment horizontal="center" vertical="center"/>
    </xf>
    <xf numFmtId="164" fontId="8" fillId="4" borderId="26" xfId="0" applyNumberFormat="1" applyFont="1" applyFill="1" applyBorder="1" applyAlignment="1">
      <alignment horizontal="center" vertical="center"/>
    </xf>
    <xf numFmtId="9" fontId="8" fillId="4" borderId="26" xfId="0" applyNumberFormat="1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vertical="center" wrapText="1"/>
    </xf>
    <xf numFmtId="9" fontId="14" fillId="4" borderId="11" xfId="0" applyNumberFormat="1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vertical="center" wrapText="1"/>
    </xf>
    <xf numFmtId="164" fontId="14" fillId="4" borderId="11" xfId="0" applyNumberFormat="1" applyFont="1" applyFill="1" applyBorder="1" applyAlignment="1">
      <alignment horizontal="center" vertical="center" wrapText="1"/>
    </xf>
    <xf numFmtId="9" fontId="8" fillId="4" borderId="11" xfId="0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right" vertical="center"/>
    </xf>
    <xf numFmtId="10" fontId="17" fillId="2" borderId="6" xfId="0" applyNumberFormat="1" applyFont="1" applyFill="1" applyBorder="1" applyAlignment="1">
      <alignment horizontal="left" vertical="center"/>
    </xf>
    <xf numFmtId="9" fontId="8" fillId="0" borderId="3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0" fontId="14" fillId="0" borderId="3" xfId="0" applyNumberFormat="1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/>
    </xf>
    <xf numFmtId="9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14" fillId="0" borderId="35" xfId="0" applyFont="1" applyBorder="1" applyAlignment="1">
      <alignment horizontal="center" vertical="center" wrapText="1"/>
    </xf>
    <xf numFmtId="10" fontId="14" fillId="0" borderId="35" xfId="0" applyNumberFormat="1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64" fontId="14" fillId="0" borderId="35" xfId="0" applyNumberFormat="1" applyFont="1" applyBorder="1" applyAlignment="1">
      <alignment horizontal="center" vertical="center"/>
    </xf>
    <xf numFmtId="9" fontId="14" fillId="0" borderId="35" xfId="0" applyNumberFormat="1" applyFont="1" applyBorder="1" applyAlignment="1">
      <alignment horizontal="center" vertical="center"/>
    </xf>
    <xf numFmtId="0" fontId="14" fillId="0" borderId="35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22" xfId="0" applyFont="1" applyBorder="1" applyAlignment="1">
      <alignment vertical="center" wrapText="1"/>
    </xf>
    <xf numFmtId="0" fontId="15" fillId="0" borderId="7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6" borderId="35" xfId="0" applyFont="1" applyFill="1" applyBorder="1" applyAlignment="1">
      <alignment horizontal="center" vertical="center"/>
    </xf>
    <xf numFmtId="10" fontId="14" fillId="6" borderId="35" xfId="0" applyNumberFormat="1" applyFont="1" applyFill="1" applyBorder="1" applyAlignment="1">
      <alignment horizontal="center" vertical="center"/>
    </xf>
    <xf numFmtId="164" fontId="14" fillId="6" borderId="35" xfId="0" applyNumberFormat="1" applyFont="1" applyFill="1" applyBorder="1" applyAlignment="1">
      <alignment horizontal="center" vertical="center"/>
    </xf>
    <xf numFmtId="9" fontId="14" fillId="6" borderId="35" xfId="0" applyNumberFormat="1" applyFont="1" applyFill="1" applyBorder="1" applyAlignment="1">
      <alignment horizontal="center" vertical="center"/>
    </xf>
    <xf numFmtId="0" fontId="14" fillId="6" borderId="49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10" fontId="8" fillId="6" borderId="11" xfId="0" applyNumberFormat="1" applyFont="1" applyFill="1" applyBorder="1" applyAlignment="1">
      <alignment horizontal="center" vertical="center"/>
    </xf>
    <xf numFmtId="164" fontId="8" fillId="6" borderId="11" xfId="0" applyNumberFormat="1" applyFont="1" applyFill="1" applyBorder="1" applyAlignment="1">
      <alignment horizontal="center" vertical="center"/>
    </xf>
    <xf numFmtId="9" fontId="8" fillId="6" borderId="11" xfId="0" applyNumberFormat="1" applyFont="1" applyFill="1" applyBorder="1" applyAlignment="1">
      <alignment horizontal="center" vertical="center"/>
    </xf>
    <xf numFmtId="0" fontId="8" fillId="6" borderId="35" xfId="0" applyFont="1" applyFill="1" applyBorder="1" applyAlignment="1">
      <alignment horizontal="center" vertical="center"/>
    </xf>
    <xf numFmtId="10" fontId="8" fillId="6" borderId="35" xfId="0" applyNumberFormat="1" applyFont="1" applyFill="1" applyBorder="1" applyAlignment="1">
      <alignment horizontal="center" vertical="center"/>
    </xf>
    <xf numFmtId="164" fontId="8" fillId="6" borderId="35" xfId="0" applyNumberFormat="1" applyFont="1" applyFill="1" applyBorder="1" applyAlignment="1">
      <alignment horizontal="center" vertical="center"/>
    </xf>
    <xf numFmtId="9" fontId="8" fillId="6" borderId="35" xfId="0" applyNumberFormat="1" applyFont="1" applyFill="1" applyBorder="1" applyAlignment="1">
      <alignment horizontal="center" vertical="center"/>
    </xf>
    <xf numFmtId="0" fontId="14" fillId="6" borderId="47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164" fontId="8" fillId="6" borderId="6" xfId="0" applyNumberFormat="1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10" fontId="8" fillId="0" borderId="47" xfId="0" applyNumberFormat="1" applyFont="1" applyBorder="1" applyAlignment="1">
      <alignment horizontal="center" vertical="center"/>
    </xf>
    <xf numFmtId="164" fontId="8" fillId="0" borderId="47" xfId="0" applyNumberFormat="1" applyFont="1" applyBorder="1" applyAlignment="1">
      <alignment horizontal="center" vertical="center"/>
    </xf>
    <xf numFmtId="9" fontId="8" fillId="0" borderId="47" xfId="0" applyNumberFormat="1" applyFont="1" applyBorder="1" applyAlignment="1">
      <alignment horizontal="center" vertical="center"/>
    </xf>
    <xf numFmtId="0" fontId="8" fillId="0" borderId="47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10" fontId="14" fillId="6" borderId="47" xfId="0" applyNumberFormat="1" applyFont="1" applyFill="1" applyBorder="1" applyAlignment="1">
      <alignment horizontal="center" vertical="center"/>
    </xf>
    <xf numFmtId="164" fontId="14" fillId="6" borderId="47" xfId="0" applyNumberFormat="1" applyFont="1" applyFill="1" applyBorder="1" applyAlignment="1">
      <alignment horizontal="center" vertical="center"/>
    </xf>
    <xf numFmtId="0" fontId="14" fillId="6" borderId="46" xfId="0" applyFont="1" applyFill="1" applyBorder="1" applyAlignment="1">
      <alignment vertical="center" wrapText="1"/>
    </xf>
    <xf numFmtId="0" fontId="14" fillId="6" borderId="47" xfId="0" applyFont="1" applyFill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/>
    </xf>
    <xf numFmtId="0" fontId="8" fillId="6" borderId="52" xfId="0" applyFont="1" applyFill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14" fillId="6" borderId="51" xfId="0" applyFont="1" applyFill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6" borderId="59" xfId="0" applyFont="1" applyFill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6" borderId="58" xfId="0" applyFont="1" applyFill="1" applyBorder="1" applyAlignment="1">
      <alignment horizontal="center" vertical="center" wrapText="1"/>
    </xf>
    <xf numFmtId="0" fontId="14" fillId="6" borderId="60" xfId="0" applyFont="1" applyFill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10" fontId="8" fillId="6" borderId="6" xfId="0" applyNumberFormat="1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6" borderId="59" xfId="0" applyFont="1" applyFill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6" borderId="58" xfId="0" applyFont="1" applyFill="1" applyBorder="1" applyAlignment="1">
      <alignment horizontal="center" vertical="center"/>
    </xf>
    <xf numFmtId="0" fontId="14" fillId="6" borderId="60" xfId="0" applyFont="1" applyFill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10" fontId="8" fillId="6" borderId="57" xfId="0" applyNumberFormat="1" applyFont="1" applyFill="1" applyBorder="1" applyAlignment="1">
      <alignment horizontal="center" vertical="center"/>
    </xf>
    <xf numFmtId="10" fontId="8" fillId="0" borderId="58" xfId="0" applyNumberFormat="1" applyFont="1" applyBorder="1" applyAlignment="1">
      <alignment horizontal="center" vertical="center"/>
    </xf>
    <xf numFmtId="10" fontId="8" fillId="6" borderId="59" xfId="0" applyNumberFormat="1" applyFont="1" applyFill="1" applyBorder="1" applyAlignment="1">
      <alignment horizontal="center" vertical="center"/>
    </xf>
    <xf numFmtId="10" fontId="8" fillId="0" borderId="60" xfId="0" applyNumberFormat="1" applyFont="1" applyBorder="1" applyAlignment="1">
      <alignment horizontal="center" vertical="center"/>
    </xf>
    <xf numFmtId="10" fontId="8" fillId="6" borderId="58" xfId="0" applyNumberFormat="1" applyFont="1" applyFill="1" applyBorder="1" applyAlignment="1">
      <alignment horizontal="center" vertical="center"/>
    </xf>
    <xf numFmtId="10" fontId="8" fillId="0" borderId="59" xfId="0" applyNumberFormat="1" applyFont="1" applyBorder="1" applyAlignment="1">
      <alignment horizontal="center" vertical="center"/>
    </xf>
    <xf numFmtId="10" fontId="14" fillId="6" borderId="60" xfId="0" applyNumberFormat="1" applyFont="1" applyFill="1" applyBorder="1" applyAlignment="1">
      <alignment horizontal="center" vertical="center"/>
    </xf>
    <xf numFmtId="10" fontId="14" fillId="0" borderId="61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64" fontId="8" fillId="6" borderId="57" xfId="0" applyNumberFormat="1" applyFont="1" applyFill="1" applyBorder="1" applyAlignment="1">
      <alignment horizontal="center" vertical="center"/>
    </xf>
    <xf numFmtId="164" fontId="8" fillId="0" borderId="58" xfId="0" applyNumberFormat="1" applyFont="1" applyBorder="1" applyAlignment="1">
      <alignment horizontal="center" vertical="center"/>
    </xf>
    <xf numFmtId="164" fontId="8" fillId="6" borderId="59" xfId="0" applyNumberFormat="1" applyFont="1" applyFill="1" applyBorder="1" applyAlignment="1">
      <alignment horizontal="center" vertical="center"/>
    </xf>
    <xf numFmtId="164" fontId="8" fillId="0" borderId="60" xfId="0" applyNumberFormat="1" applyFont="1" applyBorder="1" applyAlignment="1">
      <alignment horizontal="center" vertical="center"/>
    </xf>
    <xf numFmtId="164" fontId="8" fillId="6" borderId="58" xfId="0" applyNumberFormat="1" applyFont="1" applyFill="1" applyBorder="1" applyAlignment="1">
      <alignment horizontal="center" vertical="center"/>
    </xf>
    <xf numFmtId="164" fontId="8" fillId="0" borderId="59" xfId="0" applyNumberFormat="1" applyFont="1" applyBorder="1" applyAlignment="1">
      <alignment horizontal="center" vertical="center"/>
    </xf>
    <xf numFmtId="164" fontId="14" fillId="6" borderId="60" xfId="0" applyNumberFormat="1" applyFont="1" applyFill="1" applyBorder="1" applyAlignment="1">
      <alignment horizontal="center" vertical="center"/>
    </xf>
    <xf numFmtId="164" fontId="14" fillId="0" borderId="61" xfId="0" applyNumberFormat="1" applyFont="1" applyBorder="1" applyAlignment="1">
      <alignment horizontal="center" vertical="center"/>
    </xf>
    <xf numFmtId="9" fontId="14" fillId="6" borderId="60" xfId="0" applyNumberFormat="1" applyFont="1" applyFill="1" applyBorder="1" applyAlignment="1">
      <alignment horizontal="center" vertical="center"/>
    </xf>
    <xf numFmtId="9" fontId="14" fillId="0" borderId="61" xfId="0" applyNumberFormat="1" applyFont="1" applyBorder="1" applyAlignment="1">
      <alignment horizontal="center" vertical="center"/>
    </xf>
    <xf numFmtId="9" fontId="8" fillId="6" borderId="57" xfId="0" applyNumberFormat="1" applyFont="1" applyFill="1" applyBorder="1" applyAlignment="1">
      <alignment horizontal="center" vertical="center"/>
    </xf>
    <xf numFmtId="9" fontId="8" fillId="0" borderId="58" xfId="0" applyNumberFormat="1" applyFont="1" applyBorder="1" applyAlignment="1">
      <alignment horizontal="center" vertical="center"/>
    </xf>
    <xf numFmtId="9" fontId="8" fillId="6" borderId="59" xfId="0" applyNumberFormat="1" applyFont="1" applyFill="1" applyBorder="1" applyAlignment="1">
      <alignment horizontal="center" vertical="center"/>
    </xf>
    <xf numFmtId="9" fontId="8" fillId="0" borderId="60" xfId="0" applyNumberFormat="1" applyFont="1" applyBorder="1" applyAlignment="1">
      <alignment horizontal="center" vertical="center"/>
    </xf>
    <xf numFmtId="9" fontId="8" fillId="6" borderId="58" xfId="0" applyNumberFormat="1" applyFont="1" applyFill="1" applyBorder="1" applyAlignment="1">
      <alignment horizontal="center" vertical="center"/>
    </xf>
    <xf numFmtId="9" fontId="8" fillId="0" borderId="59" xfId="0" applyNumberFormat="1" applyFont="1" applyBorder="1" applyAlignment="1">
      <alignment horizontal="center" vertical="center"/>
    </xf>
    <xf numFmtId="0" fontId="8" fillId="6" borderId="57" xfId="0" applyFont="1" applyFill="1" applyBorder="1" applyAlignment="1">
      <alignment horizontal="left" vertical="center" wrapText="1"/>
    </xf>
    <xf numFmtId="0" fontId="8" fillId="0" borderId="58" xfId="0" applyFont="1" applyBorder="1" applyAlignment="1">
      <alignment horizontal="left" vertical="center" wrapText="1"/>
    </xf>
    <xf numFmtId="0" fontId="8" fillId="6" borderId="59" xfId="0" applyFont="1" applyFill="1" applyBorder="1" applyAlignment="1">
      <alignment horizontal="left" vertical="center" wrapText="1"/>
    </xf>
    <xf numFmtId="0" fontId="8" fillId="0" borderId="60" xfId="0" applyFont="1" applyBorder="1" applyAlignment="1">
      <alignment horizontal="left" vertical="center" wrapText="1"/>
    </xf>
    <xf numFmtId="0" fontId="8" fillId="6" borderId="58" xfId="0" applyFont="1" applyFill="1" applyBorder="1" applyAlignment="1">
      <alignment horizontal="left" vertical="center" wrapText="1"/>
    </xf>
    <xf numFmtId="0" fontId="8" fillId="0" borderId="59" xfId="0" applyFont="1" applyBorder="1" applyAlignment="1">
      <alignment horizontal="left" vertical="center" wrapText="1"/>
    </xf>
    <xf numFmtId="0" fontId="14" fillId="6" borderId="60" xfId="0" applyFont="1" applyFill="1" applyBorder="1" applyAlignment="1">
      <alignment horizontal="left" vertical="center" wrapText="1"/>
    </xf>
    <xf numFmtId="6" fontId="8" fillId="6" borderId="59" xfId="0" applyNumberFormat="1" applyFont="1" applyFill="1" applyBorder="1" applyAlignment="1">
      <alignment horizontal="center" vertical="center"/>
    </xf>
    <xf numFmtId="0" fontId="8" fillId="6" borderId="7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6" borderId="38" xfId="0" applyFont="1" applyFill="1" applyBorder="1" applyAlignment="1">
      <alignment vertical="center" wrapText="1"/>
    </xf>
    <xf numFmtId="0" fontId="8" fillId="0" borderId="46" xfId="0" applyFont="1" applyBorder="1" applyAlignment="1">
      <alignment vertical="center" wrapText="1"/>
    </xf>
    <xf numFmtId="0" fontId="8" fillId="6" borderId="8" xfId="0" applyFont="1" applyFill="1" applyBorder="1" applyAlignment="1">
      <alignment vertical="center" wrapText="1"/>
    </xf>
    <xf numFmtId="0" fontId="14" fillId="6" borderId="52" xfId="0" applyFont="1" applyFill="1" applyBorder="1" applyAlignment="1">
      <alignment horizontal="center" vertical="center"/>
    </xf>
    <xf numFmtId="0" fontId="14" fillId="0" borderId="59" xfId="0" applyFont="1" applyBorder="1" applyAlignment="1">
      <alignment horizontal="center" vertical="center" wrapText="1"/>
    </xf>
    <xf numFmtId="0" fontId="14" fillId="6" borderId="58" xfId="0" applyFont="1" applyFill="1" applyBorder="1" applyAlignment="1">
      <alignment horizontal="center" vertical="center" wrapText="1"/>
    </xf>
    <xf numFmtId="10" fontId="14" fillId="0" borderId="59" xfId="0" applyNumberFormat="1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164" fontId="14" fillId="0" borderId="59" xfId="0" applyNumberFormat="1" applyFont="1" applyBorder="1" applyAlignment="1">
      <alignment horizontal="center" vertical="center"/>
    </xf>
    <xf numFmtId="9" fontId="14" fillId="0" borderId="59" xfId="0" applyNumberFormat="1" applyFont="1" applyBorder="1" applyAlignment="1">
      <alignment horizontal="center" vertical="center"/>
    </xf>
    <xf numFmtId="6" fontId="14" fillId="0" borderId="61" xfId="0" applyNumberFormat="1" applyFont="1" applyBorder="1" applyAlignment="1">
      <alignment horizontal="center" vertical="center"/>
    </xf>
    <xf numFmtId="0" fontId="14" fillId="0" borderId="59" xfId="0" applyFont="1" applyBorder="1" applyAlignment="1">
      <alignment horizontal="left" vertical="center" wrapText="1"/>
    </xf>
    <xf numFmtId="0" fontId="14" fillId="0" borderId="61" xfId="0" applyFont="1" applyBorder="1" applyAlignment="1">
      <alignment horizontal="left" vertical="center" wrapText="1"/>
    </xf>
    <xf numFmtId="0" fontId="14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6" borderId="64" xfId="0" applyFont="1" applyFill="1" applyBorder="1" applyAlignment="1">
      <alignment horizontal="center" vertical="center"/>
    </xf>
    <xf numFmtId="0" fontId="14" fillId="6" borderId="58" xfId="0" applyFont="1" applyFill="1" applyBorder="1" applyAlignment="1">
      <alignment horizontal="center" vertical="center"/>
    </xf>
    <xf numFmtId="0" fontId="8" fillId="6" borderId="56" xfId="0" applyFont="1" applyFill="1" applyBorder="1" applyAlignment="1">
      <alignment horizontal="center" vertical="center"/>
    </xf>
    <xf numFmtId="0" fontId="8" fillId="6" borderId="65" xfId="0" applyFont="1" applyFill="1" applyBorder="1" applyAlignment="1">
      <alignment horizontal="center" vertical="center"/>
    </xf>
    <xf numFmtId="0" fontId="8" fillId="6" borderId="56" xfId="0" applyFont="1" applyFill="1" applyBorder="1" applyAlignment="1">
      <alignment horizontal="left" vertical="center"/>
    </xf>
    <xf numFmtId="9" fontId="8" fillId="6" borderId="56" xfId="0" applyNumberFormat="1" applyFont="1" applyFill="1" applyBorder="1" applyAlignment="1">
      <alignment horizontal="center" vertical="center"/>
    </xf>
    <xf numFmtId="164" fontId="8" fillId="6" borderId="56" xfId="0" applyNumberFormat="1" applyFont="1" applyFill="1" applyBorder="1" applyAlignment="1">
      <alignment horizontal="center" vertical="center"/>
    </xf>
    <xf numFmtId="10" fontId="8" fillId="6" borderId="56" xfId="0" applyNumberFormat="1" applyFont="1" applyFill="1" applyBorder="1" applyAlignment="1">
      <alignment horizontal="center" vertical="center"/>
    </xf>
    <xf numFmtId="0" fontId="8" fillId="6" borderId="56" xfId="0" applyFont="1" applyFill="1" applyBorder="1" applyAlignment="1">
      <alignment horizontal="center" vertical="center" wrapText="1"/>
    </xf>
    <xf numFmtId="10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center" vertical="center"/>
    </xf>
    <xf numFmtId="9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66" xfId="0" applyFont="1" applyBorder="1" applyAlignment="1">
      <alignment horizontal="center" vertical="center"/>
    </xf>
    <xf numFmtId="10" fontId="14" fillId="6" borderId="64" xfId="0" applyNumberFormat="1" applyFont="1" applyFill="1" applyBorder="1" applyAlignment="1">
      <alignment horizontal="center" vertical="center"/>
    </xf>
    <xf numFmtId="164" fontId="14" fillId="6" borderId="64" xfId="0" applyNumberFormat="1" applyFont="1" applyFill="1" applyBorder="1" applyAlignment="1">
      <alignment horizontal="center" vertical="center"/>
    </xf>
    <xf numFmtId="9" fontId="14" fillId="6" borderId="64" xfId="0" applyNumberFormat="1" applyFont="1" applyFill="1" applyBorder="1" applyAlignment="1">
      <alignment horizontal="center" vertical="center"/>
    </xf>
    <xf numFmtId="0" fontId="14" fillId="6" borderId="64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0" fontId="14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9" fontId="14" fillId="0" borderId="0" xfId="0" applyNumberFormat="1" applyFont="1" applyAlignment="1">
      <alignment horizontal="center" vertical="center"/>
    </xf>
    <xf numFmtId="10" fontId="14" fillId="6" borderId="0" xfId="0" applyNumberFormat="1" applyFont="1" applyFill="1" applyAlignment="1">
      <alignment horizontal="center" vertical="center"/>
    </xf>
    <xf numFmtId="164" fontId="14" fillId="6" borderId="0" xfId="0" applyNumberFormat="1" applyFont="1" applyFill="1" applyAlignment="1">
      <alignment horizontal="center" vertical="center"/>
    </xf>
    <xf numFmtId="9" fontId="14" fillId="6" borderId="0" xfId="0" applyNumberFormat="1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 wrapText="1"/>
    </xf>
    <xf numFmtId="0" fontId="14" fillId="0" borderId="64" xfId="0" applyFont="1" applyBorder="1" applyAlignment="1">
      <alignment horizontal="center" vertical="center"/>
    </xf>
    <xf numFmtId="0" fontId="14" fillId="0" borderId="64" xfId="0" applyFont="1" applyBorder="1" applyAlignment="1">
      <alignment horizontal="left" vertical="center" wrapText="1"/>
    </xf>
    <xf numFmtId="0" fontId="14" fillId="0" borderId="58" xfId="0" applyFont="1" applyBorder="1" applyAlignment="1">
      <alignment horizontal="center" vertical="center"/>
    </xf>
    <xf numFmtId="0" fontId="14" fillId="6" borderId="55" xfId="0" applyFont="1" applyFill="1" applyBorder="1" applyAlignment="1">
      <alignment horizontal="center" vertical="center" wrapText="1"/>
    </xf>
    <xf numFmtId="10" fontId="14" fillId="0" borderId="64" xfId="0" applyNumberFormat="1" applyFont="1" applyBorder="1" applyAlignment="1">
      <alignment horizontal="center" vertical="center"/>
    </xf>
    <xf numFmtId="164" fontId="14" fillId="0" borderId="64" xfId="0" applyNumberFormat="1" applyFont="1" applyBorder="1" applyAlignment="1">
      <alignment horizontal="center" vertical="center"/>
    </xf>
    <xf numFmtId="9" fontId="14" fillId="0" borderId="64" xfId="0" applyNumberFormat="1" applyFont="1" applyBorder="1" applyAlignment="1">
      <alignment horizontal="center" vertical="center"/>
    </xf>
    <xf numFmtId="0" fontId="14" fillId="6" borderId="64" xfId="0" applyFont="1" applyFill="1" applyBorder="1" applyAlignment="1">
      <alignment horizontal="center" vertical="center" wrapText="1"/>
    </xf>
    <xf numFmtId="10" fontId="14" fillId="6" borderId="5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10" fontId="14" fillId="0" borderId="62" xfId="0" applyNumberFormat="1" applyFont="1" applyBorder="1" applyAlignment="1">
      <alignment horizontal="center" vertical="center"/>
    </xf>
    <xf numFmtId="164" fontId="14" fillId="0" borderId="62" xfId="0" applyNumberFormat="1" applyFont="1" applyBorder="1" applyAlignment="1">
      <alignment horizontal="center" vertical="center"/>
    </xf>
    <xf numFmtId="9" fontId="14" fillId="0" borderId="62" xfId="0" applyNumberFormat="1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 wrapText="1"/>
    </xf>
    <xf numFmtId="0" fontId="14" fillId="0" borderId="62" xfId="0" applyFont="1" applyBorder="1" applyAlignment="1">
      <alignment horizontal="left" vertical="center" wrapText="1"/>
    </xf>
    <xf numFmtId="0" fontId="14" fillId="6" borderId="58" xfId="0" applyFont="1" applyFill="1" applyBorder="1" applyAlignment="1">
      <alignment horizontal="left" vertical="center" wrapText="1"/>
    </xf>
    <xf numFmtId="0" fontId="14" fillId="6" borderId="55" xfId="0" applyFont="1" applyFill="1" applyBorder="1" applyAlignment="1">
      <alignment horizontal="center" vertical="center"/>
    </xf>
    <xf numFmtId="10" fontId="14" fillId="6" borderId="67" xfId="0" applyNumberFormat="1" applyFont="1" applyFill="1" applyBorder="1" applyAlignment="1">
      <alignment horizontal="center" vertical="center"/>
    </xf>
    <xf numFmtId="0" fontId="14" fillId="6" borderId="67" xfId="0" applyFont="1" applyFill="1" applyBorder="1" applyAlignment="1">
      <alignment horizontal="center" vertical="center"/>
    </xf>
    <xf numFmtId="164" fontId="14" fillId="6" borderId="67" xfId="0" applyNumberFormat="1" applyFont="1" applyFill="1" applyBorder="1" applyAlignment="1">
      <alignment horizontal="center" vertical="center"/>
    </xf>
    <xf numFmtId="9" fontId="14" fillId="6" borderId="67" xfId="0" applyNumberFormat="1" applyFont="1" applyFill="1" applyBorder="1" applyAlignment="1">
      <alignment horizontal="center" vertical="center"/>
    </xf>
    <xf numFmtId="0" fontId="14" fillId="6" borderId="67" xfId="0" applyFont="1" applyFill="1" applyBorder="1" applyAlignment="1">
      <alignment horizontal="left" vertical="center" wrapText="1"/>
    </xf>
    <xf numFmtId="10" fontId="14" fillId="6" borderId="68" xfId="0" applyNumberFormat="1" applyFont="1" applyFill="1" applyBorder="1" applyAlignment="1">
      <alignment horizontal="center" vertical="center"/>
    </xf>
    <xf numFmtId="0" fontId="14" fillId="6" borderId="68" xfId="0" applyFont="1" applyFill="1" applyBorder="1" applyAlignment="1">
      <alignment horizontal="center" vertical="center"/>
    </xf>
    <xf numFmtId="164" fontId="14" fillId="6" borderId="68" xfId="0" applyNumberFormat="1" applyFont="1" applyFill="1" applyBorder="1" applyAlignment="1">
      <alignment horizontal="center" vertical="center"/>
    </xf>
    <xf numFmtId="9" fontId="14" fillId="6" borderId="68" xfId="0" applyNumberFormat="1" applyFont="1" applyFill="1" applyBorder="1" applyAlignment="1">
      <alignment horizontal="center" vertical="center"/>
    </xf>
    <xf numFmtId="0" fontId="14" fillId="6" borderId="68" xfId="0" applyFont="1" applyFill="1" applyBorder="1" applyAlignment="1">
      <alignment horizontal="left" vertical="center" wrapText="1"/>
    </xf>
    <xf numFmtId="10" fontId="14" fillId="6" borderId="55" xfId="0" applyNumberFormat="1" applyFont="1" applyFill="1" applyBorder="1" applyAlignment="1">
      <alignment horizontal="center" vertical="center"/>
    </xf>
    <xf numFmtId="164" fontId="14" fillId="6" borderId="58" xfId="0" applyNumberFormat="1" applyFont="1" applyFill="1" applyBorder="1" applyAlignment="1">
      <alignment horizontal="center" vertical="center"/>
    </xf>
    <xf numFmtId="9" fontId="14" fillId="6" borderId="55" xfId="0" applyNumberFormat="1" applyFont="1" applyFill="1" applyBorder="1" applyAlignment="1">
      <alignment horizontal="center" vertical="center"/>
    </xf>
    <xf numFmtId="0" fontId="14" fillId="6" borderId="55" xfId="0" applyFont="1" applyFill="1" applyBorder="1" applyAlignment="1">
      <alignment horizontal="left" vertical="center" wrapText="1"/>
    </xf>
    <xf numFmtId="0" fontId="14" fillId="6" borderId="53" xfId="0" applyFont="1" applyFill="1" applyBorder="1" applyAlignment="1">
      <alignment horizontal="center" vertical="center"/>
    </xf>
    <xf numFmtId="0" fontId="14" fillId="6" borderId="70" xfId="0" applyFont="1" applyFill="1" applyBorder="1" applyAlignment="1">
      <alignment horizontal="center" vertical="center" wrapText="1"/>
    </xf>
    <xf numFmtId="0" fontId="14" fillId="6" borderId="59" xfId="0" applyFont="1" applyFill="1" applyBorder="1" applyAlignment="1">
      <alignment horizontal="center" vertical="center"/>
    </xf>
    <xf numFmtId="10" fontId="14" fillId="6" borderId="70" xfId="0" applyNumberFormat="1" applyFont="1" applyFill="1" applyBorder="1" applyAlignment="1">
      <alignment horizontal="center" vertical="center"/>
    </xf>
    <xf numFmtId="0" fontId="14" fillId="6" borderId="70" xfId="0" applyFont="1" applyFill="1" applyBorder="1" applyAlignment="1">
      <alignment horizontal="center" vertical="center"/>
    </xf>
    <xf numFmtId="164" fontId="14" fillId="6" borderId="59" xfId="0" applyNumberFormat="1" applyFont="1" applyFill="1" applyBorder="1" applyAlignment="1">
      <alignment horizontal="center" vertical="center"/>
    </xf>
    <xf numFmtId="9" fontId="14" fillId="6" borderId="59" xfId="0" applyNumberFormat="1" applyFont="1" applyFill="1" applyBorder="1" applyAlignment="1">
      <alignment horizontal="center" vertical="center"/>
    </xf>
    <xf numFmtId="0" fontId="14" fillId="6" borderId="70" xfId="0" applyFont="1" applyFill="1" applyBorder="1" applyAlignment="1">
      <alignment horizontal="left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/>
    </xf>
    <xf numFmtId="10" fontId="14" fillId="0" borderId="47" xfId="0" applyNumberFormat="1" applyFont="1" applyBorder="1" applyAlignment="1">
      <alignment horizontal="center" vertical="center"/>
    </xf>
    <xf numFmtId="164" fontId="14" fillId="0" borderId="47" xfId="0" applyNumberFormat="1" applyFont="1" applyBorder="1" applyAlignment="1">
      <alignment horizontal="center" vertical="center"/>
    </xf>
    <xf numFmtId="9" fontId="14" fillId="0" borderId="47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horizontal="left" vertical="center" wrapText="1"/>
    </xf>
    <xf numFmtId="0" fontId="14" fillId="6" borderId="59" xfId="0" applyFont="1" applyFill="1" applyBorder="1" applyAlignment="1">
      <alignment horizontal="center" vertical="center" wrapText="1"/>
    </xf>
    <xf numFmtId="10" fontId="14" fillId="6" borderId="59" xfId="0" applyNumberFormat="1" applyFont="1" applyFill="1" applyBorder="1" applyAlignment="1">
      <alignment horizontal="center" vertical="center"/>
    </xf>
    <xf numFmtId="164" fontId="14" fillId="6" borderId="70" xfId="0" applyNumberFormat="1" applyFont="1" applyFill="1" applyBorder="1" applyAlignment="1">
      <alignment horizontal="center" vertical="center"/>
    </xf>
    <xf numFmtId="9" fontId="14" fillId="6" borderId="70" xfId="0" applyNumberFormat="1" applyFont="1" applyFill="1" applyBorder="1" applyAlignment="1">
      <alignment horizontal="center" vertical="center"/>
    </xf>
    <xf numFmtId="0" fontId="14" fillId="6" borderId="59" xfId="0" applyFont="1" applyFill="1" applyBorder="1" applyAlignment="1">
      <alignment horizontal="left" vertical="center" wrapText="1"/>
    </xf>
    <xf numFmtId="9" fontId="14" fillId="6" borderId="58" xfId="0" applyNumberFormat="1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71" xfId="0" applyFont="1" applyFill="1" applyBorder="1" applyAlignment="1">
      <alignment horizontal="center" vertical="center" wrapText="1"/>
    </xf>
    <xf numFmtId="0" fontId="14" fillId="6" borderId="57" xfId="0" applyFont="1" applyFill="1" applyBorder="1" applyAlignment="1">
      <alignment horizontal="center" vertical="center"/>
    </xf>
    <xf numFmtId="10" fontId="14" fillId="6" borderId="6" xfId="0" applyNumberFormat="1" applyFont="1" applyFill="1" applyBorder="1" applyAlignment="1">
      <alignment horizontal="center" vertical="center"/>
    </xf>
    <xf numFmtId="10" fontId="14" fillId="6" borderId="71" xfId="0" applyNumberFormat="1" applyFont="1" applyFill="1" applyBorder="1" applyAlignment="1">
      <alignment horizontal="center" vertical="center"/>
    </xf>
    <xf numFmtId="10" fontId="14" fillId="6" borderId="57" xfId="0" applyNumberFormat="1" applyFont="1" applyFill="1" applyBorder="1" applyAlignment="1">
      <alignment horizontal="center" vertical="center"/>
    </xf>
    <xf numFmtId="164" fontId="14" fillId="6" borderId="57" xfId="0" applyNumberFormat="1" applyFont="1" applyFill="1" applyBorder="1" applyAlignment="1">
      <alignment horizontal="center" vertical="center"/>
    </xf>
    <xf numFmtId="164" fontId="14" fillId="6" borderId="6" xfId="0" applyNumberFormat="1" applyFont="1" applyFill="1" applyBorder="1" applyAlignment="1">
      <alignment horizontal="center" vertical="center"/>
    </xf>
    <xf numFmtId="164" fontId="14" fillId="6" borderId="71" xfId="0" applyNumberFormat="1" applyFont="1" applyFill="1" applyBorder="1" applyAlignment="1">
      <alignment horizontal="center" vertical="center"/>
    </xf>
    <xf numFmtId="9" fontId="14" fillId="6" borderId="6" xfId="0" applyNumberFormat="1" applyFont="1" applyFill="1" applyBorder="1" applyAlignment="1">
      <alignment horizontal="center" vertical="center"/>
    </xf>
    <xf numFmtId="9" fontId="14" fillId="6" borderId="57" xfId="0" applyNumberFormat="1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4" fillId="6" borderId="57" xfId="0" applyFont="1" applyFill="1" applyBorder="1" applyAlignment="1">
      <alignment horizontal="left" vertical="center" wrapText="1"/>
    </xf>
    <xf numFmtId="0" fontId="14" fillId="6" borderId="71" xfId="0" applyFont="1" applyFill="1" applyBorder="1" applyAlignment="1">
      <alignment horizontal="center" vertical="center"/>
    </xf>
    <xf numFmtId="0" fontId="14" fillId="6" borderId="62" xfId="0" applyFont="1" applyFill="1" applyBorder="1" applyAlignment="1">
      <alignment horizontal="center" vertical="center" wrapText="1"/>
    </xf>
    <xf numFmtId="0" fontId="14" fillId="6" borderId="62" xfId="0" applyFont="1" applyFill="1" applyBorder="1" applyAlignment="1">
      <alignment horizontal="center" vertical="center"/>
    </xf>
    <xf numFmtId="10" fontId="14" fillId="6" borderId="62" xfId="0" applyNumberFormat="1" applyFont="1" applyFill="1" applyBorder="1" applyAlignment="1">
      <alignment horizontal="center" vertical="center"/>
    </xf>
    <xf numFmtId="164" fontId="14" fillId="6" borderId="62" xfId="0" applyNumberFormat="1" applyFont="1" applyFill="1" applyBorder="1" applyAlignment="1">
      <alignment horizontal="center" vertical="center"/>
    </xf>
    <xf numFmtId="6" fontId="14" fillId="6" borderId="62" xfId="0" applyNumberFormat="1" applyFont="1" applyFill="1" applyBorder="1" applyAlignment="1">
      <alignment horizontal="center" vertical="center" wrapText="1"/>
    </xf>
    <xf numFmtId="9" fontId="14" fillId="6" borderId="62" xfId="0" applyNumberFormat="1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/>
    </xf>
    <xf numFmtId="10" fontId="14" fillId="0" borderId="60" xfId="0" applyNumberFormat="1" applyFont="1" applyBorder="1" applyAlignment="1">
      <alignment horizontal="center" vertical="center"/>
    </xf>
    <xf numFmtId="164" fontId="14" fillId="0" borderId="60" xfId="0" applyNumberFormat="1" applyFont="1" applyBorder="1" applyAlignment="1">
      <alignment horizontal="center" vertical="center"/>
    </xf>
    <xf numFmtId="9" fontId="14" fillId="0" borderId="60" xfId="0" applyNumberFormat="1" applyFont="1" applyBorder="1" applyAlignment="1">
      <alignment horizontal="center" vertical="center"/>
    </xf>
    <xf numFmtId="0" fontId="14" fillId="0" borderId="60" xfId="0" applyFont="1" applyBorder="1" applyAlignment="1">
      <alignment horizontal="left" vertical="center" wrapText="1"/>
    </xf>
    <xf numFmtId="0" fontId="14" fillId="0" borderId="52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 wrapText="1"/>
    </xf>
    <xf numFmtId="10" fontId="14" fillId="0" borderId="58" xfId="0" applyNumberFormat="1" applyFont="1" applyBorder="1" applyAlignment="1">
      <alignment horizontal="center" vertical="center"/>
    </xf>
    <xf numFmtId="164" fontId="14" fillId="0" borderId="58" xfId="0" applyNumberFormat="1" applyFont="1" applyBorder="1" applyAlignment="1">
      <alignment horizontal="center" vertical="center"/>
    </xf>
    <xf numFmtId="9" fontId="14" fillId="0" borderId="58" xfId="0" applyNumberFormat="1" applyFont="1" applyBorder="1" applyAlignment="1">
      <alignment horizontal="center" vertical="center"/>
    </xf>
    <xf numFmtId="0" fontId="14" fillId="0" borderId="58" xfId="0" applyFont="1" applyBorder="1" applyAlignment="1">
      <alignment horizontal="left" vertical="center" wrapText="1"/>
    </xf>
    <xf numFmtId="10" fontId="8" fillId="6" borderId="66" xfId="0" applyNumberFormat="1" applyFont="1" applyFill="1" applyBorder="1" applyAlignment="1">
      <alignment horizontal="center" vertical="center"/>
    </xf>
    <xf numFmtId="9" fontId="8" fillId="6" borderId="6" xfId="0" applyNumberFormat="1" applyFont="1" applyFill="1" applyBorder="1" applyAlignment="1">
      <alignment horizontal="center" vertical="center"/>
    </xf>
    <xf numFmtId="0" fontId="8" fillId="6" borderId="70" xfId="0" applyFont="1" applyFill="1" applyBorder="1" applyAlignment="1">
      <alignment horizontal="center" vertical="center" wrapText="1"/>
    </xf>
    <xf numFmtId="10" fontId="8" fillId="6" borderId="70" xfId="0" applyNumberFormat="1" applyFont="1" applyFill="1" applyBorder="1" applyAlignment="1">
      <alignment horizontal="center" vertical="center"/>
    </xf>
    <xf numFmtId="164" fontId="8" fillId="6" borderId="7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48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10" fontId="8" fillId="6" borderId="64" xfId="0" applyNumberFormat="1" applyFont="1" applyFill="1" applyBorder="1" applyAlignment="1">
      <alignment horizontal="center" vertical="center"/>
    </xf>
    <xf numFmtId="164" fontId="8" fillId="6" borderId="0" xfId="0" applyNumberFormat="1" applyFont="1" applyFill="1" applyAlignment="1">
      <alignment horizontal="center" vertical="center"/>
    </xf>
    <xf numFmtId="0" fontId="8" fillId="6" borderId="0" xfId="0" applyFont="1" applyFill="1" applyAlignment="1">
      <alignment horizontal="left" vertical="center" wrapText="1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 wrapText="1"/>
    </xf>
    <xf numFmtId="0" fontId="14" fillId="6" borderId="8" xfId="0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70" xfId="0" applyFont="1" applyBorder="1" applyAlignment="1">
      <alignment horizontal="center" vertical="center"/>
    </xf>
    <xf numFmtId="0" fontId="14" fillId="0" borderId="72" xfId="0" applyFont="1" applyBorder="1" applyAlignment="1">
      <alignment horizontal="left" vertical="center" wrapText="1"/>
    </xf>
    <xf numFmtId="0" fontId="14" fillId="6" borderId="46" xfId="0" applyFont="1" applyFill="1" applyBorder="1" applyAlignment="1">
      <alignment horizontal="left" vertical="center" wrapText="1"/>
    </xf>
    <xf numFmtId="164" fontId="14" fillId="6" borderId="55" xfId="0" applyNumberFormat="1" applyFont="1" applyFill="1" applyBorder="1" applyAlignment="1">
      <alignment horizontal="center" vertical="center"/>
    </xf>
    <xf numFmtId="0" fontId="14" fillId="6" borderId="73" xfId="0" applyFont="1" applyFill="1" applyBorder="1" applyAlignment="1">
      <alignment vertical="center" wrapText="1"/>
    </xf>
    <xf numFmtId="0" fontId="14" fillId="0" borderId="69" xfId="0" applyFont="1" applyBorder="1" applyAlignment="1">
      <alignment vertical="center" wrapText="1"/>
    </xf>
    <xf numFmtId="0" fontId="14" fillId="0" borderId="38" xfId="0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0" fontId="14" fillId="6" borderId="38" xfId="0" applyFont="1" applyFill="1" applyBorder="1" applyAlignment="1">
      <alignment horizontal="left" vertical="center" wrapText="1"/>
    </xf>
    <xf numFmtId="0" fontId="14" fillId="0" borderId="73" xfId="0" applyFont="1" applyBorder="1" applyAlignment="1">
      <alignment vertical="center" wrapText="1"/>
    </xf>
    <xf numFmtId="0" fontId="14" fillId="6" borderId="38" xfId="0" applyFont="1" applyFill="1" applyBorder="1" applyAlignment="1">
      <alignment vertical="center" wrapText="1"/>
    </xf>
    <xf numFmtId="0" fontId="14" fillId="0" borderId="46" xfId="0" applyFont="1" applyBorder="1" applyAlignment="1">
      <alignment vertical="center" wrapText="1"/>
    </xf>
    <xf numFmtId="0" fontId="14" fillId="6" borderId="8" xfId="0" applyFont="1" applyFill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67" xfId="0" applyFont="1" applyBorder="1" applyAlignment="1">
      <alignment horizontal="center" vertical="center"/>
    </xf>
    <xf numFmtId="0" fontId="14" fillId="6" borderId="7" xfId="0" applyFont="1" applyFill="1" applyBorder="1" applyAlignment="1">
      <alignment vertical="center"/>
    </xf>
    <xf numFmtId="0" fontId="14" fillId="6" borderId="38" xfId="0" applyFont="1" applyFill="1" applyBorder="1" applyAlignment="1">
      <alignment vertical="center"/>
    </xf>
    <xf numFmtId="0" fontId="8" fillId="6" borderId="75" xfId="0" applyFont="1" applyFill="1" applyBorder="1" applyAlignment="1">
      <alignment horizontal="center" vertical="center"/>
    </xf>
    <xf numFmtId="0" fontId="8" fillId="6" borderId="74" xfId="0" applyFont="1" applyFill="1" applyBorder="1" applyAlignment="1">
      <alignment horizontal="left" vertical="center" wrapText="1"/>
    </xf>
    <xf numFmtId="0" fontId="15" fillId="6" borderId="38" xfId="0" applyFont="1" applyFill="1" applyBorder="1" applyAlignment="1">
      <alignment horizontal="left" vertical="center" wrapText="1"/>
    </xf>
    <xf numFmtId="0" fontId="15" fillId="0" borderId="73" xfId="0" applyFont="1" applyBorder="1" applyAlignment="1">
      <alignment horizontal="left" vertical="center" wrapText="1"/>
    </xf>
    <xf numFmtId="0" fontId="15" fillId="6" borderId="69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76" xfId="0" applyFont="1" applyBorder="1" applyAlignment="1">
      <alignment horizontal="left" vertical="center" wrapText="1"/>
    </xf>
    <xf numFmtId="0" fontId="8" fillId="6" borderId="71" xfId="0" applyFont="1" applyFill="1" applyBorder="1" applyAlignment="1">
      <alignment horizontal="center" vertical="center"/>
    </xf>
    <xf numFmtId="0" fontId="8" fillId="6" borderId="77" xfId="0" applyFont="1" applyFill="1" applyBorder="1" applyAlignment="1">
      <alignment vertical="center" wrapText="1"/>
    </xf>
    <xf numFmtId="0" fontId="8" fillId="0" borderId="69" xfId="0" applyFont="1" applyBorder="1" applyAlignment="1">
      <alignment vertical="center" wrapText="1"/>
    </xf>
    <xf numFmtId="0" fontId="8" fillId="6" borderId="72" xfId="0" applyFont="1" applyFill="1" applyBorder="1" applyAlignment="1">
      <alignment vertical="center" wrapText="1"/>
    </xf>
    <xf numFmtId="0" fontId="8" fillId="6" borderId="55" xfId="0" applyFont="1" applyFill="1" applyBorder="1" applyAlignment="1">
      <alignment horizontal="center" vertical="center"/>
    </xf>
    <xf numFmtId="0" fontId="8" fillId="6" borderId="69" xfId="0" applyFont="1" applyFill="1" applyBorder="1" applyAlignment="1">
      <alignment vertical="center" wrapText="1"/>
    </xf>
    <xf numFmtId="0" fontId="8" fillId="0" borderId="73" xfId="0" applyFont="1" applyBorder="1" applyAlignment="1">
      <alignment vertical="center" wrapText="1"/>
    </xf>
    <xf numFmtId="0" fontId="8" fillId="0" borderId="72" xfId="0" applyFont="1" applyBorder="1" applyAlignment="1">
      <alignment vertical="center" wrapText="1"/>
    </xf>
    <xf numFmtId="0" fontId="14" fillId="0" borderId="72" xfId="0" applyFont="1" applyBorder="1" applyAlignment="1">
      <alignment vertical="center" wrapText="1"/>
    </xf>
    <xf numFmtId="0" fontId="14" fillId="0" borderId="76" xfId="0" applyFont="1" applyBorder="1" applyAlignment="1">
      <alignment vertical="center" wrapText="1"/>
    </xf>
    <xf numFmtId="0" fontId="14" fillId="6" borderId="69" xfId="0" applyFont="1" applyFill="1" applyBorder="1" applyAlignment="1">
      <alignment vertical="center" wrapText="1"/>
    </xf>
    <xf numFmtId="0" fontId="14" fillId="0" borderId="5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9" fontId="4" fillId="3" borderId="8" xfId="0" applyNumberFormat="1" applyFont="1" applyFill="1" applyBorder="1" applyAlignment="1">
      <alignment horizontal="center" vertical="center" wrapText="1"/>
    </xf>
    <xf numFmtId="9" fontId="4" fillId="3" borderId="49" xfId="0" applyNumberFormat="1" applyFont="1" applyFill="1" applyBorder="1" applyAlignment="1">
      <alignment horizontal="center" vertical="center" wrapText="1"/>
    </xf>
    <xf numFmtId="9" fontId="4" fillId="3" borderId="38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Per cent" xfId="1" builtinId="5"/>
  </cellStyles>
  <dxfs count="3">
    <dxf>
      <numFmt numFmtId="14" formatCode="0.00%"/>
    </dxf>
    <dxf>
      <numFmt numFmtId="1" formatCode="0"/>
    </dxf>
    <dxf>
      <numFmt numFmtId="164" formatCode="&quot;£&quot;#,##0"/>
    </dxf>
  </dxfs>
  <tableStyles count="0" defaultTableStyle="TableStyleMedium2" defaultPivotStyle="PivotStyleLight16"/>
  <colors>
    <mruColors>
      <color rgb="FFB81178"/>
      <color rgb="FF009FA0"/>
      <color rgb="FFF0BED2"/>
      <color rgb="FFF3C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4C7A6224-280A-45CF-8704-612754E44109}">
    <nsvFilter filterId="{7C49D73E-C047-44FB-805D-CF7FAB59D4A5}" ref="C3:AA66" tableId="0"/>
  </namedSheetView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B0838FD2-4531-489E-A970-4EA6783781E6}">
    <nsvFilter filterId="{7C49D73E-C047-44FB-805D-CF7FAB59D4A5}" ref="C3:X26" tableId="0"/>
  </namedSheetView>
</namedSheetViews>
</file>

<file path=xl/namedSheetViews/namedSheetView3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A4CEB5D9-DF68-4C6D-8A31-05117CA34051}">
    <nsvFilter filterId="{7C49D73E-C047-44FB-805D-CF7FAB59D4A5}" ref="C3:T11" tableId="0"/>
  </namedSheetView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9D73E-C047-44FB-805D-CF7FAB59D4A5}">
  <sheetPr codeName="Sheet1"/>
  <dimension ref="A1:DZ112"/>
  <sheetViews>
    <sheetView tabSelected="1" zoomScale="90" zoomScaleNormal="90" workbookViewId="0">
      <pane ySplit="3" topLeftCell="A4" activePane="bottomLeft" state="frozen"/>
      <selection pane="bottomLeft" activeCell="Q24" sqref="Q24"/>
    </sheetView>
  </sheetViews>
  <sheetFormatPr defaultColWidth="9.140625" defaultRowHeight="15" x14ac:dyDescent="0.25"/>
  <cols>
    <col min="1" max="1" width="2" style="7" customWidth="1"/>
    <col min="2" max="2" width="7.5703125" style="1" bestFit="1" customWidth="1"/>
    <col min="3" max="3" width="10" style="6" customWidth="1"/>
    <col min="4" max="4" width="6.28515625" style="1" customWidth="1"/>
    <col min="5" max="5" width="16" style="1" customWidth="1"/>
    <col min="6" max="6" width="7.42578125" style="1" customWidth="1"/>
    <col min="7" max="7" width="8.140625" style="3" bestFit="1" customWidth="1"/>
    <col min="8" max="8" width="9.28515625" style="3" customWidth="1"/>
    <col min="9" max="9" width="8.42578125" style="1" customWidth="1"/>
    <col min="10" max="10" width="8.140625" style="1" customWidth="1"/>
    <col min="11" max="11" width="8.42578125" style="3" bestFit="1" customWidth="1"/>
    <col min="12" max="12" width="7.28515625" style="4" customWidth="1"/>
    <col min="13" max="13" width="8.42578125" style="4" customWidth="1"/>
    <col min="14" max="14" width="10.42578125" style="4" customWidth="1"/>
    <col min="15" max="15" width="9.85546875" style="4" customWidth="1"/>
    <col min="16" max="16" width="9.85546875" style="4" bestFit="1" customWidth="1"/>
    <col min="17" max="17" width="10.28515625" style="4" bestFit="1" customWidth="1"/>
    <col min="18" max="18" width="6.42578125" style="5" customWidth="1"/>
    <col min="19" max="19" width="8.85546875" style="1" customWidth="1"/>
    <col min="20" max="20" width="10.28515625" style="1" customWidth="1"/>
    <col min="21" max="21" width="7" style="1" customWidth="1"/>
    <col min="22" max="22" width="11.42578125" style="1" customWidth="1"/>
    <col min="23" max="25" width="7.42578125" style="1" customWidth="1"/>
    <col min="26" max="26" width="10.42578125" style="1" bestFit="1" customWidth="1"/>
    <col min="27" max="27" width="56.85546875" style="1" customWidth="1"/>
    <col min="28" max="31" width="9.140625" style="7"/>
    <col min="32" max="32" width="13.42578125" style="7" customWidth="1"/>
    <col min="33" max="130" width="9.140625" style="7"/>
    <col min="131" max="16384" width="9.140625" style="1"/>
  </cols>
  <sheetData>
    <row r="1" spans="1:130" s="7" customFormat="1" ht="7.5" customHeight="1" thickBot="1" x14ac:dyDescent="0.3">
      <c r="C1" s="8"/>
      <c r="G1" s="9"/>
      <c r="H1" s="9"/>
      <c r="K1" s="9"/>
      <c r="L1" s="10"/>
      <c r="M1" s="10"/>
      <c r="N1" s="10"/>
      <c r="O1" s="10"/>
      <c r="P1" s="10"/>
      <c r="Q1" s="10"/>
      <c r="R1" s="11"/>
    </row>
    <row r="2" spans="1:130" ht="39" customHeight="1" thickBot="1" x14ac:dyDescent="0.3">
      <c r="B2" s="118" t="s">
        <v>0</v>
      </c>
      <c r="C2" s="108">
        <v>7.5999999999999998E-2</v>
      </c>
      <c r="D2" s="489" t="s">
        <v>272</v>
      </c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89"/>
      <c r="Y2" s="489"/>
      <c r="Z2" s="489"/>
      <c r="AA2" s="490"/>
      <c r="AB2" s="13"/>
      <c r="AC2" s="13"/>
      <c r="AD2" s="13"/>
      <c r="AE2" s="14"/>
      <c r="AF2" s="15"/>
    </row>
    <row r="3" spans="1:130" s="2" customFormat="1" ht="66.75" customHeight="1" thickBot="1" x14ac:dyDescent="0.3">
      <c r="A3" s="117"/>
      <c r="B3" s="492" t="s">
        <v>1</v>
      </c>
      <c r="C3" s="493"/>
      <c r="D3" s="109" t="s">
        <v>2</v>
      </c>
      <c r="E3" s="109" t="s">
        <v>3</v>
      </c>
      <c r="F3" s="109" t="s">
        <v>4</v>
      </c>
      <c r="G3" s="110" t="s">
        <v>5</v>
      </c>
      <c r="H3" s="110" t="s">
        <v>6</v>
      </c>
      <c r="I3" s="109" t="s">
        <v>7</v>
      </c>
      <c r="J3" s="111" t="s">
        <v>8</v>
      </c>
      <c r="K3" s="110" t="s">
        <v>9</v>
      </c>
      <c r="L3" s="112" t="s">
        <v>10</v>
      </c>
      <c r="M3" s="112" t="s">
        <v>11</v>
      </c>
      <c r="N3" s="113" t="s">
        <v>12</v>
      </c>
      <c r="O3" s="113" t="s">
        <v>13</v>
      </c>
      <c r="P3" s="113" t="s">
        <v>14</v>
      </c>
      <c r="Q3" s="112" t="s">
        <v>15</v>
      </c>
      <c r="R3" s="114" t="s">
        <v>16</v>
      </c>
      <c r="S3" s="111" t="s">
        <v>17</v>
      </c>
      <c r="T3" s="109" t="s">
        <v>18</v>
      </c>
      <c r="U3" s="109" t="s">
        <v>19</v>
      </c>
      <c r="V3" s="109" t="s">
        <v>20</v>
      </c>
      <c r="W3" s="109" t="s">
        <v>21</v>
      </c>
      <c r="X3" s="109" t="s">
        <v>22</v>
      </c>
      <c r="Y3" s="109" t="s">
        <v>23</v>
      </c>
      <c r="Z3" s="109" t="s">
        <v>24</v>
      </c>
      <c r="AA3" s="115" t="s">
        <v>25</v>
      </c>
      <c r="AB3" s="33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</row>
    <row r="4" spans="1:130" s="12" customFormat="1" ht="9" customHeight="1" thickBot="1" x14ac:dyDescent="0.3">
      <c r="B4" s="152"/>
      <c r="C4" s="152"/>
      <c r="D4" s="153"/>
      <c r="E4" s="153"/>
      <c r="F4" s="153"/>
      <c r="G4" s="154"/>
      <c r="H4" s="154"/>
      <c r="I4" s="153"/>
      <c r="J4" s="153"/>
      <c r="K4" s="154"/>
      <c r="L4" s="155"/>
      <c r="M4" s="155"/>
      <c r="N4" s="155"/>
      <c r="O4" s="155"/>
      <c r="P4" s="155"/>
      <c r="Q4" s="155"/>
      <c r="R4" s="156"/>
      <c r="S4" s="153"/>
      <c r="T4" s="153"/>
      <c r="U4" s="153"/>
      <c r="V4" s="153"/>
      <c r="W4" s="153"/>
      <c r="X4" s="153"/>
      <c r="Y4" s="153"/>
      <c r="Z4" s="153"/>
      <c r="AA4" s="153"/>
    </row>
    <row r="5" spans="1:130" ht="50.1" customHeight="1" x14ac:dyDescent="0.25">
      <c r="A5" s="116"/>
      <c r="B5" s="483" t="s">
        <v>282</v>
      </c>
      <c r="C5" s="484"/>
      <c r="D5" s="207" t="s">
        <v>26</v>
      </c>
      <c r="E5" s="317" t="s">
        <v>27</v>
      </c>
      <c r="F5" s="207" t="s">
        <v>28</v>
      </c>
      <c r="G5" s="316">
        <f>C2-H5</f>
        <v>4.6899999999999997E-2</v>
      </c>
      <c r="H5" s="316">
        <v>2.9100000000000001E-2</v>
      </c>
      <c r="I5" s="207" t="s">
        <v>29</v>
      </c>
      <c r="J5" s="207" t="s">
        <v>30</v>
      </c>
      <c r="K5" s="316">
        <v>2.5000000000000001E-2</v>
      </c>
      <c r="L5" s="318">
        <v>0</v>
      </c>
      <c r="M5" s="318">
        <v>499</v>
      </c>
      <c r="N5" s="318" t="s">
        <v>31</v>
      </c>
      <c r="O5" s="318" t="s">
        <v>31</v>
      </c>
      <c r="P5" s="318" t="s">
        <v>32</v>
      </c>
      <c r="Q5" s="318" t="s">
        <v>33</v>
      </c>
      <c r="R5" s="319">
        <v>0.8</v>
      </c>
      <c r="S5" s="207" t="s">
        <v>34</v>
      </c>
      <c r="T5" s="319">
        <v>0.25</v>
      </c>
      <c r="U5" s="207" t="s">
        <v>35</v>
      </c>
      <c r="V5" s="320" t="s">
        <v>36</v>
      </c>
      <c r="W5" s="207" t="s">
        <v>37</v>
      </c>
      <c r="X5" s="207">
        <v>18</v>
      </c>
      <c r="Y5" s="321">
        <v>75</v>
      </c>
      <c r="Z5" s="473" t="s">
        <v>38</v>
      </c>
      <c r="AA5" s="474"/>
    </row>
    <row r="6" spans="1:130" ht="50.1" customHeight="1" x14ac:dyDescent="0.25">
      <c r="A6" s="116"/>
      <c r="B6" s="485"/>
      <c r="C6" s="480"/>
      <c r="D6" s="295" t="s">
        <v>220</v>
      </c>
      <c r="E6" s="297" t="s">
        <v>39</v>
      </c>
      <c r="F6" s="308" t="s">
        <v>40</v>
      </c>
      <c r="G6" s="322">
        <v>5.79E-2</v>
      </c>
      <c r="H6" s="322" t="s">
        <v>41</v>
      </c>
      <c r="I6" s="307" t="s">
        <v>213</v>
      </c>
      <c r="J6" s="307" t="s">
        <v>30</v>
      </c>
      <c r="K6" s="322" t="s">
        <v>42</v>
      </c>
      <c r="L6" s="323">
        <v>0</v>
      </c>
      <c r="M6" s="323">
        <v>999</v>
      </c>
      <c r="N6" s="323" t="s">
        <v>31</v>
      </c>
      <c r="O6" s="323" t="s">
        <v>31</v>
      </c>
      <c r="P6" s="323" t="s">
        <v>32</v>
      </c>
      <c r="Q6" s="323" t="s">
        <v>33</v>
      </c>
      <c r="R6" s="324">
        <v>0.8</v>
      </c>
      <c r="S6" s="307" t="s">
        <v>34</v>
      </c>
      <c r="T6" s="324">
        <v>0.1</v>
      </c>
      <c r="U6" s="307" t="s">
        <v>217</v>
      </c>
      <c r="V6" s="325" t="s">
        <v>36</v>
      </c>
      <c r="W6" s="307" t="s">
        <v>37</v>
      </c>
      <c r="X6" s="307">
        <v>18</v>
      </c>
      <c r="Y6" s="308">
        <v>75</v>
      </c>
      <c r="Z6" s="307" t="s">
        <v>216</v>
      </c>
      <c r="AA6" s="436" t="s">
        <v>43</v>
      </c>
    </row>
    <row r="7" spans="1:130" ht="50.1" customHeight="1" x14ac:dyDescent="0.25">
      <c r="A7" s="116"/>
      <c r="B7" s="485"/>
      <c r="C7" s="480"/>
      <c r="D7" s="326" t="s">
        <v>221</v>
      </c>
      <c r="E7" s="327" t="s">
        <v>44</v>
      </c>
      <c r="F7" s="204" t="s">
        <v>40</v>
      </c>
      <c r="G7" s="328">
        <v>5.8000000000000003E-2</v>
      </c>
      <c r="H7" s="328" t="s">
        <v>41</v>
      </c>
      <c r="I7" s="204" t="s">
        <v>214</v>
      </c>
      <c r="J7" s="204" t="s">
        <v>30</v>
      </c>
      <c r="K7" s="328" t="s">
        <v>42</v>
      </c>
      <c r="L7" s="329">
        <v>0</v>
      </c>
      <c r="M7" s="329">
        <v>999</v>
      </c>
      <c r="N7" s="329" t="s">
        <v>31</v>
      </c>
      <c r="O7" s="329" t="s">
        <v>31</v>
      </c>
      <c r="P7" s="329" t="s">
        <v>32</v>
      </c>
      <c r="Q7" s="329" t="s">
        <v>33</v>
      </c>
      <c r="R7" s="330">
        <v>0.8</v>
      </c>
      <c r="S7" s="327" t="s">
        <v>45</v>
      </c>
      <c r="T7" s="330">
        <v>0.1</v>
      </c>
      <c r="U7" s="335" t="s">
        <v>219</v>
      </c>
      <c r="V7" s="336" t="s">
        <v>36</v>
      </c>
      <c r="W7" s="335" t="s">
        <v>37</v>
      </c>
      <c r="X7" s="335">
        <v>18</v>
      </c>
      <c r="Y7" s="337">
        <v>75</v>
      </c>
      <c r="Z7" s="335" t="s">
        <v>216</v>
      </c>
      <c r="AA7" s="437" t="s">
        <v>43</v>
      </c>
    </row>
    <row r="8" spans="1:130" ht="50.1" customHeight="1" x14ac:dyDescent="0.25">
      <c r="A8" s="116"/>
      <c r="B8" s="485"/>
      <c r="C8" s="480"/>
      <c r="D8" s="295" t="s">
        <v>222</v>
      </c>
      <c r="E8" s="338" t="s">
        <v>46</v>
      </c>
      <c r="F8" s="308" t="s">
        <v>40</v>
      </c>
      <c r="G8" s="343">
        <v>5.8999999999999997E-2</v>
      </c>
      <c r="H8" s="331" t="s">
        <v>41</v>
      </c>
      <c r="I8" s="353" t="s">
        <v>214</v>
      </c>
      <c r="J8" s="308" t="s">
        <v>30</v>
      </c>
      <c r="K8" s="343" t="s">
        <v>42</v>
      </c>
      <c r="L8" s="332">
        <v>0</v>
      </c>
      <c r="M8" s="365">
        <v>0</v>
      </c>
      <c r="N8" s="332" t="s">
        <v>31</v>
      </c>
      <c r="O8" s="441" t="s">
        <v>31</v>
      </c>
      <c r="P8" s="441" t="s">
        <v>32</v>
      </c>
      <c r="Q8" s="365" t="s">
        <v>33</v>
      </c>
      <c r="R8" s="387">
        <v>0.8</v>
      </c>
      <c r="S8" s="334" t="s">
        <v>45</v>
      </c>
      <c r="T8" s="366">
        <v>0.1</v>
      </c>
      <c r="U8" s="308" t="s">
        <v>219</v>
      </c>
      <c r="V8" s="352" t="s">
        <v>36</v>
      </c>
      <c r="W8" s="308" t="s">
        <v>47</v>
      </c>
      <c r="X8" s="308">
        <v>18</v>
      </c>
      <c r="Y8" s="308">
        <v>75</v>
      </c>
      <c r="Z8" s="307" t="s">
        <v>216</v>
      </c>
      <c r="AA8" s="436" t="s">
        <v>43</v>
      </c>
    </row>
    <row r="9" spans="1:130" ht="50.1" customHeight="1" x14ac:dyDescent="0.25">
      <c r="A9" s="116"/>
      <c r="B9" s="485"/>
      <c r="C9" s="480"/>
      <c r="D9" s="326" t="s">
        <v>223</v>
      </c>
      <c r="E9" s="327" t="s">
        <v>48</v>
      </c>
      <c r="F9" s="335" t="s">
        <v>40</v>
      </c>
      <c r="G9" s="339">
        <v>6.2899999999999998E-2</v>
      </c>
      <c r="H9" s="339" t="s">
        <v>41</v>
      </c>
      <c r="I9" s="337" t="s">
        <v>213</v>
      </c>
      <c r="J9" s="335" t="s">
        <v>30</v>
      </c>
      <c r="K9" s="339" t="s">
        <v>42</v>
      </c>
      <c r="L9" s="340">
        <v>0</v>
      </c>
      <c r="M9" s="340">
        <v>999</v>
      </c>
      <c r="N9" s="340" t="s">
        <v>31</v>
      </c>
      <c r="O9" s="340" t="s">
        <v>49</v>
      </c>
      <c r="P9" s="340">
        <v>112500</v>
      </c>
      <c r="Q9" s="340" t="s">
        <v>33</v>
      </c>
      <c r="R9" s="341">
        <v>0.9</v>
      </c>
      <c r="S9" s="335" t="s">
        <v>34</v>
      </c>
      <c r="T9" s="341">
        <v>0.1</v>
      </c>
      <c r="U9" s="335" t="s">
        <v>217</v>
      </c>
      <c r="V9" s="336" t="s">
        <v>36</v>
      </c>
      <c r="W9" s="335" t="s">
        <v>37</v>
      </c>
      <c r="X9" s="335">
        <v>18</v>
      </c>
      <c r="Y9" s="335">
        <v>75</v>
      </c>
      <c r="Z9" s="337" t="s">
        <v>216</v>
      </c>
      <c r="AA9" s="437"/>
    </row>
    <row r="10" spans="1:130" ht="50.1" customHeight="1" x14ac:dyDescent="0.25">
      <c r="A10" s="116"/>
      <c r="B10" s="485"/>
      <c r="C10" s="480"/>
      <c r="D10" s="345" t="s">
        <v>224</v>
      </c>
      <c r="E10" s="297" t="s">
        <v>50</v>
      </c>
      <c r="F10" s="308" t="s">
        <v>40</v>
      </c>
      <c r="G10" s="343">
        <v>6.2399999999999997E-2</v>
      </c>
      <c r="H10" s="343" t="s">
        <v>41</v>
      </c>
      <c r="I10" s="307" t="s">
        <v>214</v>
      </c>
      <c r="J10" s="307" t="s">
        <v>30</v>
      </c>
      <c r="K10" s="322" t="s">
        <v>42</v>
      </c>
      <c r="L10" s="323">
        <v>0</v>
      </c>
      <c r="M10" s="323">
        <v>0</v>
      </c>
      <c r="N10" s="323" t="s">
        <v>31</v>
      </c>
      <c r="O10" s="323" t="s">
        <v>49</v>
      </c>
      <c r="P10" s="323">
        <v>112500</v>
      </c>
      <c r="Q10" s="323" t="s">
        <v>33</v>
      </c>
      <c r="R10" s="324">
        <v>0.9</v>
      </c>
      <c r="S10" s="342" t="s">
        <v>45</v>
      </c>
      <c r="T10" s="324">
        <v>0.1</v>
      </c>
      <c r="U10" s="307" t="s">
        <v>219</v>
      </c>
      <c r="V10" s="325" t="s">
        <v>36</v>
      </c>
      <c r="W10" s="307" t="s">
        <v>37</v>
      </c>
      <c r="X10" s="307">
        <v>18</v>
      </c>
      <c r="Y10" s="307">
        <v>75</v>
      </c>
      <c r="Z10" s="307" t="s">
        <v>216</v>
      </c>
      <c r="AA10" s="436"/>
    </row>
    <row r="11" spans="1:130" ht="50.1" customHeight="1" thickBot="1" x14ac:dyDescent="0.3">
      <c r="A11" s="116"/>
      <c r="B11" s="477"/>
      <c r="C11" s="478"/>
      <c r="D11" s="346" t="s">
        <v>225</v>
      </c>
      <c r="E11" s="198" t="s">
        <v>51</v>
      </c>
      <c r="F11" s="305" t="s">
        <v>40</v>
      </c>
      <c r="G11" s="347">
        <v>6.54E-2</v>
      </c>
      <c r="H11" s="347" t="s">
        <v>41</v>
      </c>
      <c r="I11" s="305" t="s">
        <v>214</v>
      </c>
      <c r="J11" s="305" t="s">
        <v>30</v>
      </c>
      <c r="K11" s="347" t="s">
        <v>42</v>
      </c>
      <c r="L11" s="348">
        <v>0</v>
      </c>
      <c r="M11" s="348">
        <v>0</v>
      </c>
      <c r="N11" s="348" t="s">
        <v>31</v>
      </c>
      <c r="O11" s="348" t="s">
        <v>49</v>
      </c>
      <c r="P11" s="348">
        <v>118750</v>
      </c>
      <c r="Q11" s="348" t="s">
        <v>116</v>
      </c>
      <c r="R11" s="349">
        <v>0.95</v>
      </c>
      <c r="S11" s="350" t="s">
        <v>45</v>
      </c>
      <c r="T11" s="349">
        <v>0.1</v>
      </c>
      <c r="U11" s="305" t="s">
        <v>219</v>
      </c>
      <c r="V11" s="351" t="s">
        <v>36</v>
      </c>
      <c r="W11" s="305" t="s">
        <v>37</v>
      </c>
      <c r="X11" s="305">
        <v>18</v>
      </c>
      <c r="Y11" s="305">
        <v>75</v>
      </c>
      <c r="Z11" s="438" t="s">
        <v>216</v>
      </c>
      <c r="AA11" s="439" t="s">
        <v>52</v>
      </c>
    </row>
    <row r="12" spans="1:130" ht="50.1" customHeight="1" x14ac:dyDescent="0.25">
      <c r="A12" s="116"/>
      <c r="B12" s="494" t="s">
        <v>283</v>
      </c>
      <c r="C12" s="495"/>
      <c r="D12" s="345" t="s">
        <v>53</v>
      </c>
      <c r="E12" s="247" t="s">
        <v>54</v>
      </c>
      <c r="F12" s="255" t="s">
        <v>28</v>
      </c>
      <c r="G12" s="354">
        <f>C2-H12</f>
        <v>4.6899999999999997E-2</v>
      </c>
      <c r="H12" s="354">
        <v>2.9100000000000001E-2</v>
      </c>
      <c r="I12" s="355" t="s">
        <v>29</v>
      </c>
      <c r="J12" s="355" t="s">
        <v>30</v>
      </c>
      <c r="K12" s="354">
        <v>2.5000000000000001E-2</v>
      </c>
      <c r="L12" s="356">
        <v>0</v>
      </c>
      <c r="M12" s="356">
        <v>999</v>
      </c>
      <c r="N12" s="356" t="s">
        <v>49</v>
      </c>
      <c r="O12" s="356" t="s">
        <v>49</v>
      </c>
      <c r="P12" s="356" t="s">
        <v>33</v>
      </c>
      <c r="Q12" s="356" t="s">
        <v>55</v>
      </c>
      <c r="R12" s="357">
        <v>0.8</v>
      </c>
      <c r="S12" s="355" t="s">
        <v>34</v>
      </c>
      <c r="T12" s="357">
        <v>0.25</v>
      </c>
      <c r="U12" s="355" t="s">
        <v>35</v>
      </c>
      <c r="V12" s="358" t="s">
        <v>36</v>
      </c>
      <c r="W12" s="355" t="s">
        <v>56</v>
      </c>
      <c r="X12" s="355">
        <v>18</v>
      </c>
      <c r="Y12" s="355">
        <v>75</v>
      </c>
      <c r="Z12" s="255" t="s">
        <v>38</v>
      </c>
      <c r="AA12" s="440" t="s">
        <v>57</v>
      </c>
      <c r="AB12" s="32"/>
    </row>
    <row r="13" spans="1:130" ht="50.1" customHeight="1" thickBot="1" x14ac:dyDescent="0.3">
      <c r="A13" s="116"/>
      <c r="B13" s="496"/>
      <c r="C13" s="497"/>
      <c r="D13" s="346" t="s">
        <v>226</v>
      </c>
      <c r="E13" s="198" t="s">
        <v>58</v>
      </c>
      <c r="F13" s="200" t="s">
        <v>40</v>
      </c>
      <c r="G13" s="199">
        <v>5.8400000000000001E-2</v>
      </c>
      <c r="H13" s="199" t="s">
        <v>41</v>
      </c>
      <c r="I13" s="200" t="s">
        <v>214</v>
      </c>
      <c r="J13" s="200" t="s">
        <v>30</v>
      </c>
      <c r="K13" s="199" t="s">
        <v>42</v>
      </c>
      <c r="L13" s="201">
        <v>250</v>
      </c>
      <c r="M13" s="201">
        <v>999</v>
      </c>
      <c r="N13" s="201" t="s">
        <v>49</v>
      </c>
      <c r="O13" s="201" t="s">
        <v>49</v>
      </c>
      <c r="P13" s="201" t="s">
        <v>33</v>
      </c>
      <c r="Q13" s="201" t="s">
        <v>59</v>
      </c>
      <c r="R13" s="202">
        <v>0.8</v>
      </c>
      <c r="S13" s="198" t="s">
        <v>45</v>
      </c>
      <c r="T13" s="202">
        <v>0.1</v>
      </c>
      <c r="U13" s="200" t="s">
        <v>219</v>
      </c>
      <c r="V13" s="203" t="s">
        <v>36</v>
      </c>
      <c r="W13" s="200" t="s">
        <v>56</v>
      </c>
      <c r="X13" s="200">
        <v>18</v>
      </c>
      <c r="Y13" s="200">
        <v>75</v>
      </c>
      <c r="Z13" s="200" t="s">
        <v>216</v>
      </c>
      <c r="AA13" s="439"/>
    </row>
    <row r="14" spans="1:130" ht="84.95" customHeight="1" x14ac:dyDescent="0.25">
      <c r="A14" s="116"/>
      <c r="B14" s="485" t="s">
        <v>60</v>
      </c>
      <c r="C14" s="480"/>
      <c r="D14" s="208" t="s">
        <v>227</v>
      </c>
      <c r="E14" s="247" t="s">
        <v>61</v>
      </c>
      <c r="F14" s="222" t="s">
        <v>40</v>
      </c>
      <c r="G14" s="359">
        <v>6.1400000000000003E-2</v>
      </c>
      <c r="H14" s="263" t="s">
        <v>41</v>
      </c>
      <c r="I14" s="222" t="s">
        <v>213</v>
      </c>
      <c r="J14" s="360" t="s">
        <v>30</v>
      </c>
      <c r="K14" s="263" t="s">
        <v>42</v>
      </c>
      <c r="L14" s="233">
        <v>0</v>
      </c>
      <c r="M14" s="361">
        <v>999</v>
      </c>
      <c r="N14" s="361" t="s">
        <v>31</v>
      </c>
      <c r="O14" s="361" t="s">
        <v>31</v>
      </c>
      <c r="P14" s="272" t="s">
        <v>62</v>
      </c>
      <c r="Q14" s="233" t="s">
        <v>33</v>
      </c>
      <c r="R14" s="362">
        <v>0.8</v>
      </c>
      <c r="S14" s="360" t="s">
        <v>34</v>
      </c>
      <c r="T14" s="362">
        <v>0.1</v>
      </c>
      <c r="U14" s="360" t="s">
        <v>217</v>
      </c>
      <c r="V14" s="363" t="s">
        <v>36</v>
      </c>
      <c r="W14" s="360" t="s">
        <v>37</v>
      </c>
      <c r="X14" s="360">
        <v>18</v>
      </c>
      <c r="Y14" s="255">
        <v>75</v>
      </c>
      <c r="Z14" s="222" t="s">
        <v>216</v>
      </c>
      <c r="AA14" s="442" t="s">
        <v>63</v>
      </c>
    </row>
    <row r="15" spans="1:130" ht="84.95" customHeight="1" x14ac:dyDescent="0.25">
      <c r="A15" s="116"/>
      <c r="B15" s="485"/>
      <c r="C15" s="480"/>
      <c r="D15" s="326" t="s">
        <v>228</v>
      </c>
      <c r="E15" s="327" t="s">
        <v>64</v>
      </c>
      <c r="F15" s="204" t="s">
        <v>40</v>
      </c>
      <c r="G15" s="328">
        <v>6.2399999999999997E-2</v>
      </c>
      <c r="H15" s="328" t="s">
        <v>41</v>
      </c>
      <c r="I15" s="204" t="s">
        <v>214</v>
      </c>
      <c r="J15" s="204" t="s">
        <v>30</v>
      </c>
      <c r="K15" s="328" t="s">
        <v>42</v>
      </c>
      <c r="L15" s="329">
        <v>0</v>
      </c>
      <c r="M15" s="329">
        <v>999</v>
      </c>
      <c r="N15" s="329" t="s">
        <v>31</v>
      </c>
      <c r="O15" s="329" t="s">
        <v>31</v>
      </c>
      <c r="P15" s="329" t="s">
        <v>62</v>
      </c>
      <c r="Q15" s="329" t="s">
        <v>33</v>
      </c>
      <c r="R15" s="330">
        <v>0.8</v>
      </c>
      <c r="S15" s="327" t="s">
        <v>45</v>
      </c>
      <c r="T15" s="330">
        <v>0.1</v>
      </c>
      <c r="U15" s="204" t="s">
        <v>219</v>
      </c>
      <c r="V15" s="344" t="s">
        <v>36</v>
      </c>
      <c r="W15" s="204" t="s">
        <v>37</v>
      </c>
      <c r="X15" s="204">
        <v>18</v>
      </c>
      <c r="Y15" s="204">
        <v>75</v>
      </c>
      <c r="Z15" s="204" t="s">
        <v>216</v>
      </c>
      <c r="AA15" s="443" t="s">
        <v>63</v>
      </c>
    </row>
    <row r="16" spans="1:130" ht="84.95" customHeight="1" x14ac:dyDescent="0.25">
      <c r="A16" s="116"/>
      <c r="B16" s="485"/>
      <c r="C16" s="480"/>
      <c r="D16" s="345" t="s">
        <v>229</v>
      </c>
      <c r="E16" s="338" t="s">
        <v>61</v>
      </c>
      <c r="F16" s="308" t="s">
        <v>40</v>
      </c>
      <c r="G16" s="331">
        <v>6.6400000000000001E-2</v>
      </c>
      <c r="H16" s="364" t="s">
        <v>41</v>
      </c>
      <c r="I16" s="308" t="s">
        <v>213</v>
      </c>
      <c r="J16" s="208" t="s">
        <v>30</v>
      </c>
      <c r="K16" s="364" t="s">
        <v>42</v>
      </c>
      <c r="L16" s="365">
        <v>0</v>
      </c>
      <c r="M16" s="332">
        <v>999</v>
      </c>
      <c r="N16" s="441" t="s">
        <v>31</v>
      </c>
      <c r="O16" s="441" t="s">
        <v>31</v>
      </c>
      <c r="P16" s="441">
        <v>112500</v>
      </c>
      <c r="Q16" s="441" t="s">
        <v>33</v>
      </c>
      <c r="R16" s="366">
        <v>0.9</v>
      </c>
      <c r="S16" s="308" t="s">
        <v>34</v>
      </c>
      <c r="T16" s="333">
        <v>0.1</v>
      </c>
      <c r="U16" s="308" t="s">
        <v>217</v>
      </c>
      <c r="V16" s="352" t="s">
        <v>36</v>
      </c>
      <c r="W16" s="208" t="s">
        <v>37</v>
      </c>
      <c r="X16" s="353">
        <v>18</v>
      </c>
      <c r="Y16" s="308">
        <v>75</v>
      </c>
      <c r="Z16" s="308" t="s">
        <v>216</v>
      </c>
      <c r="AA16" s="472" t="s">
        <v>63</v>
      </c>
    </row>
    <row r="17" spans="1:27" ht="84.95" customHeight="1" x14ac:dyDescent="0.25">
      <c r="A17" s="116"/>
      <c r="B17" s="485"/>
      <c r="C17" s="480"/>
      <c r="D17" s="326" t="s">
        <v>230</v>
      </c>
      <c r="E17" s="327" t="s">
        <v>64</v>
      </c>
      <c r="F17" s="204" t="s">
        <v>40</v>
      </c>
      <c r="G17" s="328">
        <v>6.6400000000000001E-2</v>
      </c>
      <c r="H17" s="328" t="s">
        <v>41</v>
      </c>
      <c r="I17" s="204" t="s">
        <v>214</v>
      </c>
      <c r="J17" s="204" t="s">
        <v>30</v>
      </c>
      <c r="K17" s="328" t="s">
        <v>42</v>
      </c>
      <c r="L17" s="329">
        <v>0</v>
      </c>
      <c r="M17" s="329">
        <v>999</v>
      </c>
      <c r="N17" s="329" t="s">
        <v>31</v>
      </c>
      <c r="O17" s="329" t="s">
        <v>31</v>
      </c>
      <c r="P17" s="329">
        <v>112500</v>
      </c>
      <c r="Q17" s="329" t="s">
        <v>33</v>
      </c>
      <c r="R17" s="330">
        <v>0.9</v>
      </c>
      <c r="S17" s="327" t="s">
        <v>45</v>
      </c>
      <c r="T17" s="330">
        <v>0.1</v>
      </c>
      <c r="U17" s="204" t="s">
        <v>219</v>
      </c>
      <c r="V17" s="344" t="s">
        <v>36</v>
      </c>
      <c r="W17" s="204" t="s">
        <v>37</v>
      </c>
      <c r="X17" s="204">
        <v>18</v>
      </c>
      <c r="Y17" s="204">
        <v>75</v>
      </c>
      <c r="Z17" s="204" t="s">
        <v>216</v>
      </c>
      <c r="AA17" s="443" t="s">
        <v>63</v>
      </c>
    </row>
    <row r="18" spans="1:27" ht="84.95" customHeight="1" x14ac:dyDescent="0.25">
      <c r="A18" s="116"/>
      <c r="B18" s="485"/>
      <c r="C18" s="480"/>
      <c r="D18" s="345" t="s">
        <v>65</v>
      </c>
      <c r="E18" s="297" t="s">
        <v>66</v>
      </c>
      <c r="F18" s="308" t="s">
        <v>28</v>
      </c>
      <c r="G18" s="343">
        <f>C2-H18</f>
        <v>5.1900000000000002E-2</v>
      </c>
      <c r="H18" s="331">
        <v>2.41E-2</v>
      </c>
      <c r="I18" s="353" t="s">
        <v>29</v>
      </c>
      <c r="J18" s="353" t="s">
        <v>30</v>
      </c>
      <c r="K18" s="364">
        <v>2.5000000000000001E-2</v>
      </c>
      <c r="L18" s="365">
        <v>0</v>
      </c>
      <c r="M18" s="332">
        <v>499</v>
      </c>
      <c r="N18" s="365" t="s">
        <v>31</v>
      </c>
      <c r="O18" s="332" t="s">
        <v>31</v>
      </c>
      <c r="P18" s="365" t="s">
        <v>62</v>
      </c>
      <c r="Q18" s="332" t="s">
        <v>67</v>
      </c>
      <c r="R18" s="366">
        <v>0.8</v>
      </c>
      <c r="S18" s="308" t="s">
        <v>34</v>
      </c>
      <c r="T18" s="333">
        <v>0.25</v>
      </c>
      <c r="U18" s="353" t="s">
        <v>35</v>
      </c>
      <c r="V18" s="367" t="s">
        <v>36</v>
      </c>
      <c r="W18" s="308" t="s">
        <v>37</v>
      </c>
      <c r="X18" s="308">
        <v>18</v>
      </c>
      <c r="Y18" s="308">
        <v>75</v>
      </c>
      <c r="Z18" s="307" t="s">
        <v>38</v>
      </c>
      <c r="AA18" s="436" t="s">
        <v>63</v>
      </c>
    </row>
    <row r="19" spans="1:27" ht="84.95" customHeight="1" thickBot="1" x14ac:dyDescent="0.3">
      <c r="A19" s="116"/>
      <c r="B19" s="477"/>
      <c r="C19" s="478"/>
      <c r="D19" s="346" t="s">
        <v>68</v>
      </c>
      <c r="E19" s="198" t="s">
        <v>69</v>
      </c>
      <c r="F19" s="200" t="s">
        <v>28</v>
      </c>
      <c r="G19" s="199">
        <f>C2-H19</f>
        <v>5.6899999999999999E-2</v>
      </c>
      <c r="H19" s="199">
        <v>1.9099999999999999E-2</v>
      </c>
      <c r="I19" s="200" t="s">
        <v>29</v>
      </c>
      <c r="J19" s="200" t="s">
        <v>30</v>
      </c>
      <c r="K19" s="199">
        <v>2.5000000000000001E-2</v>
      </c>
      <c r="L19" s="201">
        <v>0</v>
      </c>
      <c r="M19" s="201">
        <v>499</v>
      </c>
      <c r="N19" s="201" t="s">
        <v>31</v>
      </c>
      <c r="O19" s="201" t="s">
        <v>31</v>
      </c>
      <c r="P19" s="201">
        <v>112500</v>
      </c>
      <c r="Q19" s="201" t="s">
        <v>33</v>
      </c>
      <c r="R19" s="202">
        <v>0.9</v>
      </c>
      <c r="S19" s="200" t="s">
        <v>34</v>
      </c>
      <c r="T19" s="202">
        <v>0.25</v>
      </c>
      <c r="U19" s="200" t="s">
        <v>35</v>
      </c>
      <c r="V19" s="203" t="s">
        <v>36</v>
      </c>
      <c r="W19" s="200" t="s">
        <v>37</v>
      </c>
      <c r="X19" s="200">
        <v>18</v>
      </c>
      <c r="Y19" s="200">
        <v>75</v>
      </c>
      <c r="Z19" s="305" t="s">
        <v>38</v>
      </c>
      <c r="AA19" s="444" t="s">
        <v>63</v>
      </c>
    </row>
    <row r="20" spans="1:27" ht="50.1" customHeight="1" x14ac:dyDescent="0.25">
      <c r="A20" s="116"/>
      <c r="B20" s="485" t="s">
        <v>70</v>
      </c>
      <c r="C20" s="480"/>
      <c r="D20" s="239" t="s">
        <v>71</v>
      </c>
      <c r="E20" s="235" t="s">
        <v>72</v>
      </c>
      <c r="F20" s="255" t="s">
        <v>28</v>
      </c>
      <c r="G20" s="263">
        <f>C2-H20</f>
        <v>5.5899999999999998E-2</v>
      </c>
      <c r="H20" s="232">
        <v>2.01E-2</v>
      </c>
      <c r="I20" s="255" t="s">
        <v>73</v>
      </c>
      <c r="J20" s="222" t="s">
        <v>30</v>
      </c>
      <c r="K20" s="263">
        <v>2.5000000000000001E-2</v>
      </c>
      <c r="L20" s="356">
        <v>0</v>
      </c>
      <c r="M20" s="356">
        <v>499</v>
      </c>
      <c r="N20" s="233" t="s">
        <v>31</v>
      </c>
      <c r="O20" s="272" t="s">
        <v>31</v>
      </c>
      <c r="P20" s="272" t="s">
        <v>62</v>
      </c>
      <c r="Q20" s="272" t="s">
        <v>129</v>
      </c>
      <c r="R20" s="274">
        <v>0.85</v>
      </c>
      <c r="S20" s="235" t="s">
        <v>74</v>
      </c>
      <c r="T20" s="274">
        <v>0.25</v>
      </c>
      <c r="U20" s="222" t="s">
        <v>35</v>
      </c>
      <c r="V20" s="288" t="s">
        <v>36</v>
      </c>
      <c r="W20" s="355" t="s">
        <v>37</v>
      </c>
      <c r="X20" s="355">
        <v>18</v>
      </c>
      <c r="Y20" s="222">
        <v>75</v>
      </c>
      <c r="Z20" s="255" t="s">
        <v>38</v>
      </c>
      <c r="AA20" s="436" t="s">
        <v>75</v>
      </c>
    </row>
    <row r="21" spans="1:27" ht="50.1" customHeight="1" x14ac:dyDescent="0.25">
      <c r="A21" s="116"/>
      <c r="B21" s="485"/>
      <c r="C21" s="480"/>
      <c r="D21" s="204" t="s">
        <v>231</v>
      </c>
      <c r="E21" s="327" t="s">
        <v>76</v>
      </c>
      <c r="F21" s="204" t="s">
        <v>40</v>
      </c>
      <c r="G21" s="328">
        <v>6.6900000000000001E-2</v>
      </c>
      <c r="H21" s="328" t="s">
        <v>41</v>
      </c>
      <c r="I21" s="204" t="s">
        <v>215</v>
      </c>
      <c r="J21" s="204" t="s">
        <v>30</v>
      </c>
      <c r="K21" s="328" t="s">
        <v>42</v>
      </c>
      <c r="L21" s="329">
        <v>0</v>
      </c>
      <c r="M21" s="329">
        <v>999</v>
      </c>
      <c r="N21" s="329" t="s">
        <v>31</v>
      </c>
      <c r="O21" s="329" t="s">
        <v>31</v>
      </c>
      <c r="P21" s="329" t="s">
        <v>62</v>
      </c>
      <c r="Q21" s="329" t="s">
        <v>33</v>
      </c>
      <c r="R21" s="330">
        <v>0.85</v>
      </c>
      <c r="S21" s="327" t="s">
        <v>74</v>
      </c>
      <c r="T21" s="330">
        <v>0.1</v>
      </c>
      <c r="U21" s="204" t="s">
        <v>218</v>
      </c>
      <c r="V21" s="344" t="s">
        <v>36</v>
      </c>
      <c r="W21" s="204" t="s">
        <v>37</v>
      </c>
      <c r="X21" s="204">
        <v>18</v>
      </c>
      <c r="Y21" s="204">
        <v>75</v>
      </c>
      <c r="Z21" s="335" t="s">
        <v>216</v>
      </c>
      <c r="AA21" s="445" t="s">
        <v>75</v>
      </c>
    </row>
    <row r="22" spans="1:27" ht="50.1" customHeight="1" thickBot="1" x14ac:dyDescent="0.3">
      <c r="A22" s="116"/>
      <c r="B22" s="477"/>
      <c r="C22" s="478"/>
      <c r="D22" s="368" t="s">
        <v>232</v>
      </c>
      <c r="E22" s="369" t="s">
        <v>77</v>
      </c>
      <c r="F22" s="370" t="s">
        <v>40</v>
      </c>
      <c r="G22" s="210">
        <v>6.6400000000000001E-2</v>
      </c>
      <c r="H22" s="371" t="s">
        <v>41</v>
      </c>
      <c r="I22" s="372" t="s">
        <v>214</v>
      </c>
      <c r="J22" s="372" t="s">
        <v>30</v>
      </c>
      <c r="K22" s="371" t="s">
        <v>42</v>
      </c>
      <c r="L22" s="373">
        <v>0</v>
      </c>
      <c r="M22" s="373">
        <v>999</v>
      </c>
      <c r="N22" s="373" t="s">
        <v>31</v>
      </c>
      <c r="O22" s="373" t="s">
        <v>31</v>
      </c>
      <c r="P22" s="373" t="s">
        <v>62</v>
      </c>
      <c r="Q22" s="373" t="s">
        <v>33</v>
      </c>
      <c r="R22" s="212">
        <v>0.8</v>
      </c>
      <c r="S22" s="369" t="s">
        <v>45</v>
      </c>
      <c r="T22" s="374">
        <v>0.1</v>
      </c>
      <c r="U22" s="209" t="s">
        <v>219</v>
      </c>
      <c r="V22" s="375" t="s">
        <v>36</v>
      </c>
      <c r="W22" s="372" t="s">
        <v>37</v>
      </c>
      <c r="X22" s="372">
        <v>18</v>
      </c>
      <c r="Y22" s="372">
        <v>75</v>
      </c>
      <c r="Z22" s="370" t="s">
        <v>216</v>
      </c>
      <c r="AA22" s="446" t="s">
        <v>78</v>
      </c>
    </row>
    <row r="23" spans="1:27" ht="54.95" customHeight="1" x14ac:dyDescent="0.25">
      <c r="A23" s="116"/>
      <c r="B23" s="485" t="s">
        <v>79</v>
      </c>
      <c r="C23" s="480"/>
      <c r="D23" s="326" t="s">
        <v>80</v>
      </c>
      <c r="E23" s="376" t="s">
        <v>81</v>
      </c>
      <c r="F23" s="377" t="s">
        <v>28</v>
      </c>
      <c r="G23" s="378">
        <f t="shared" ref="G23:G24" si="0">$C$2-H23</f>
        <v>4.6899999999999997E-2</v>
      </c>
      <c r="H23" s="378">
        <v>2.9100000000000001E-2</v>
      </c>
      <c r="I23" s="377" t="s">
        <v>29</v>
      </c>
      <c r="J23" s="377" t="s">
        <v>30</v>
      </c>
      <c r="K23" s="378">
        <v>2.5000000000000001E-2</v>
      </c>
      <c r="L23" s="379">
        <v>0</v>
      </c>
      <c r="M23" s="379">
        <v>499</v>
      </c>
      <c r="N23" s="379" t="s">
        <v>31</v>
      </c>
      <c r="O23" s="379" t="s">
        <v>49</v>
      </c>
      <c r="P23" s="379" t="s">
        <v>62</v>
      </c>
      <c r="Q23" s="379" t="s">
        <v>67</v>
      </c>
      <c r="R23" s="380">
        <v>0.8</v>
      </c>
      <c r="S23" s="377" t="s">
        <v>82</v>
      </c>
      <c r="T23" s="380">
        <v>0.25</v>
      </c>
      <c r="U23" s="377" t="s">
        <v>35</v>
      </c>
      <c r="V23" s="381" t="s">
        <v>36</v>
      </c>
      <c r="W23" s="377" t="s">
        <v>37</v>
      </c>
      <c r="X23" s="377">
        <v>18</v>
      </c>
      <c r="Y23" s="377">
        <v>75</v>
      </c>
      <c r="Z23" s="377" t="s">
        <v>38</v>
      </c>
      <c r="AA23" s="447" t="s">
        <v>286</v>
      </c>
    </row>
    <row r="24" spans="1:27" ht="54.95" customHeight="1" x14ac:dyDescent="0.25">
      <c r="A24" s="116"/>
      <c r="B24" s="485"/>
      <c r="C24" s="480"/>
      <c r="D24" s="295" t="s">
        <v>83</v>
      </c>
      <c r="E24" s="297" t="s">
        <v>84</v>
      </c>
      <c r="F24" s="308" t="s">
        <v>28</v>
      </c>
      <c r="G24" s="331">
        <f t="shared" si="0"/>
        <v>4.8899999999999999E-2</v>
      </c>
      <c r="H24" s="343">
        <v>2.7099999999999999E-2</v>
      </c>
      <c r="I24" s="308" t="s">
        <v>29</v>
      </c>
      <c r="J24" s="308" t="s">
        <v>30</v>
      </c>
      <c r="K24" s="322">
        <v>2.5000000000000001E-2</v>
      </c>
      <c r="L24" s="323">
        <v>0</v>
      </c>
      <c r="M24" s="323">
        <v>499</v>
      </c>
      <c r="N24" s="332" t="s">
        <v>31</v>
      </c>
      <c r="O24" s="365" t="s">
        <v>49</v>
      </c>
      <c r="P24" s="323" t="s">
        <v>62</v>
      </c>
      <c r="Q24" s="323" t="s">
        <v>129</v>
      </c>
      <c r="R24" s="333">
        <v>0.85</v>
      </c>
      <c r="S24" s="308" t="s">
        <v>82</v>
      </c>
      <c r="T24" s="333">
        <v>0.25</v>
      </c>
      <c r="U24" s="308" t="s">
        <v>35</v>
      </c>
      <c r="V24" s="352" t="s">
        <v>36</v>
      </c>
      <c r="W24" s="308" t="s">
        <v>37</v>
      </c>
      <c r="X24" s="308">
        <v>18</v>
      </c>
      <c r="Y24" s="308">
        <v>75</v>
      </c>
      <c r="Z24" s="308" t="s">
        <v>38</v>
      </c>
      <c r="AA24" s="436" t="s">
        <v>286</v>
      </c>
    </row>
    <row r="25" spans="1:27" ht="54.95" customHeight="1" x14ac:dyDescent="0.25">
      <c r="A25" s="116"/>
      <c r="B25" s="485"/>
      <c r="C25" s="480"/>
      <c r="D25" s="326" t="s">
        <v>233</v>
      </c>
      <c r="E25" s="327" t="s">
        <v>85</v>
      </c>
      <c r="F25" s="204" t="s">
        <v>40</v>
      </c>
      <c r="G25" s="328">
        <v>5.74E-2</v>
      </c>
      <c r="H25" s="328" t="s">
        <v>41</v>
      </c>
      <c r="I25" s="204" t="s">
        <v>214</v>
      </c>
      <c r="J25" s="204" t="s">
        <v>30</v>
      </c>
      <c r="K25" s="328" t="s">
        <v>42</v>
      </c>
      <c r="L25" s="329">
        <v>0</v>
      </c>
      <c r="M25" s="329">
        <v>999</v>
      </c>
      <c r="N25" s="329" t="s">
        <v>31</v>
      </c>
      <c r="O25" s="329" t="s">
        <v>49</v>
      </c>
      <c r="P25" s="329" t="s">
        <v>62</v>
      </c>
      <c r="Q25" s="329" t="s">
        <v>33</v>
      </c>
      <c r="R25" s="330">
        <v>0.8</v>
      </c>
      <c r="S25" s="327" t="s">
        <v>45</v>
      </c>
      <c r="T25" s="330">
        <v>0.1</v>
      </c>
      <c r="U25" s="204" t="s">
        <v>219</v>
      </c>
      <c r="V25" s="344" t="s">
        <v>36</v>
      </c>
      <c r="W25" s="204" t="s">
        <v>37</v>
      </c>
      <c r="X25" s="204">
        <v>18</v>
      </c>
      <c r="Y25" s="204">
        <v>75</v>
      </c>
      <c r="Z25" s="335" t="s">
        <v>216</v>
      </c>
      <c r="AA25" s="437" t="s">
        <v>286</v>
      </c>
    </row>
    <row r="26" spans="1:27" ht="54.95" customHeight="1" thickBot="1" x14ac:dyDescent="0.3">
      <c r="A26" s="116"/>
      <c r="B26" s="477"/>
      <c r="C26" s="478"/>
      <c r="D26" s="213" t="s">
        <v>234</v>
      </c>
      <c r="E26" s="382" t="s">
        <v>86</v>
      </c>
      <c r="F26" s="370" t="s">
        <v>40</v>
      </c>
      <c r="G26" s="383">
        <v>5.8900000000000001E-2</v>
      </c>
      <c r="H26" s="383" t="s">
        <v>41</v>
      </c>
      <c r="I26" s="209" t="s">
        <v>214</v>
      </c>
      <c r="J26" s="370" t="s">
        <v>30</v>
      </c>
      <c r="K26" s="210" t="s">
        <v>42</v>
      </c>
      <c r="L26" s="384">
        <v>0</v>
      </c>
      <c r="M26" s="384">
        <v>999</v>
      </c>
      <c r="N26" s="373" t="s">
        <v>31</v>
      </c>
      <c r="O26" s="211" t="s">
        <v>49</v>
      </c>
      <c r="P26" s="373" t="s">
        <v>62</v>
      </c>
      <c r="Q26" s="384" t="s">
        <v>33</v>
      </c>
      <c r="R26" s="385">
        <v>0.85</v>
      </c>
      <c r="S26" s="369" t="s">
        <v>45</v>
      </c>
      <c r="T26" s="374">
        <v>0.1</v>
      </c>
      <c r="U26" s="209" t="s">
        <v>219</v>
      </c>
      <c r="V26" s="386" t="s">
        <v>36</v>
      </c>
      <c r="W26" s="370" t="s">
        <v>37</v>
      </c>
      <c r="X26" s="370">
        <v>18</v>
      </c>
      <c r="Y26" s="209">
        <v>75</v>
      </c>
      <c r="Z26" s="370" t="s">
        <v>216</v>
      </c>
      <c r="AA26" s="448" t="s">
        <v>286</v>
      </c>
    </row>
    <row r="27" spans="1:27" ht="50.1" customHeight="1" x14ac:dyDescent="0.25">
      <c r="A27" s="116"/>
      <c r="B27" s="485" t="s">
        <v>87</v>
      </c>
      <c r="C27" s="480"/>
      <c r="D27" s="326" t="s">
        <v>88</v>
      </c>
      <c r="E27" s="376" t="s">
        <v>89</v>
      </c>
      <c r="F27" s="377" t="s">
        <v>28</v>
      </c>
      <c r="G27" s="378">
        <f>$C$2-H27</f>
        <v>4.6899999999999997E-2</v>
      </c>
      <c r="H27" s="378">
        <v>2.9100000000000001E-2</v>
      </c>
      <c r="I27" s="377" t="s">
        <v>29</v>
      </c>
      <c r="J27" s="377" t="s">
        <v>30</v>
      </c>
      <c r="K27" s="378">
        <v>2.5000000000000001E-2</v>
      </c>
      <c r="L27" s="379">
        <v>0</v>
      </c>
      <c r="M27" s="379">
        <v>499</v>
      </c>
      <c r="N27" s="379" t="s">
        <v>31</v>
      </c>
      <c r="O27" s="379" t="s">
        <v>49</v>
      </c>
      <c r="P27" s="379" t="s">
        <v>62</v>
      </c>
      <c r="Q27" s="379" t="s">
        <v>33</v>
      </c>
      <c r="R27" s="380">
        <v>0.8</v>
      </c>
      <c r="S27" s="377" t="s">
        <v>82</v>
      </c>
      <c r="T27" s="380">
        <v>0.25</v>
      </c>
      <c r="U27" s="377" t="s">
        <v>35</v>
      </c>
      <c r="V27" s="381" t="s">
        <v>36</v>
      </c>
      <c r="W27" s="377" t="s">
        <v>37</v>
      </c>
      <c r="X27" s="377">
        <v>18</v>
      </c>
      <c r="Y27" s="377" t="s">
        <v>117</v>
      </c>
      <c r="Z27" s="452" t="s">
        <v>38</v>
      </c>
      <c r="AA27" s="449" t="s">
        <v>285</v>
      </c>
    </row>
    <row r="28" spans="1:27" ht="50.1" customHeight="1" x14ac:dyDescent="0.25">
      <c r="A28" s="116"/>
      <c r="B28" s="485"/>
      <c r="C28" s="480"/>
      <c r="D28" s="295" t="s">
        <v>235</v>
      </c>
      <c r="E28" s="297" t="s">
        <v>90</v>
      </c>
      <c r="F28" s="308" t="s">
        <v>40</v>
      </c>
      <c r="G28" s="343">
        <v>5.8999999999999997E-2</v>
      </c>
      <c r="H28" s="343" t="s">
        <v>41</v>
      </c>
      <c r="I28" s="308" t="s">
        <v>214</v>
      </c>
      <c r="J28" s="208" t="s">
        <v>30</v>
      </c>
      <c r="K28" s="343" t="s">
        <v>42</v>
      </c>
      <c r="L28" s="323">
        <v>0</v>
      </c>
      <c r="M28" s="332">
        <v>0</v>
      </c>
      <c r="N28" s="365" t="s">
        <v>31</v>
      </c>
      <c r="O28" s="365" t="s">
        <v>49</v>
      </c>
      <c r="P28" s="365" t="s">
        <v>62</v>
      </c>
      <c r="Q28" s="323" t="s">
        <v>33</v>
      </c>
      <c r="R28" s="333">
        <v>0.8</v>
      </c>
      <c r="S28" s="297" t="s">
        <v>91</v>
      </c>
      <c r="T28" s="387">
        <v>0.1</v>
      </c>
      <c r="U28" s="308" t="s">
        <v>219</v>
      </c>
      <c r="V28" s="352" t="s">
        <v>36</v>
      </c>
      <c r="W28" s="308" t="s">
        <v>37</v>
      </c>
      <c r="X28" s="208">
        <v>18</v>
      </c>
      <c r="Y28" s="308" t="s">
        <v>117</v>
      </c>
      <c r="Z28" s="308" t="s">
        <v>216</v>
      </c>
      <c r="AA28" s="450" t="s">
        <v>285</v>
      </c>
    </row>
    <row r="29" spans="1:27" ht="50.1" customHeight="1" thickBot="1" x14ac:dyDescent="0.3">
      <c r="A29" s="116"/>
      <c r="B29" s="488"/>
      <c r="C29" s="482"/>
      <c r="D29" s="231" t="s">
        <v>236</v>
      </c>
      <c r="E29" s="190" t="s">
        <v>92</v>
      </c>
      <c r="F29" s="189" t="s">
        <v>40</v>
      </c>
      <c r="G29" s="191">
        <v>6.2399999999999997E-2</v>
      </c>
      <c r="H29" s="191" t="s">
        <v>41</v>
      </c>
      <c r="I29" s="189" t="s">
        <v>214</v>
      </c>
      <c r="J29" s="189" t="s">
        <v>30</v>
      </c>
      <c r="K29" s="191" t="s">
        <v>42</v>
      </c>
      <c r="L29" s="192">
        <v>0</v>
      </c>
      <c r="M29" s="192">
        <v>0</v>
      </c>
      <c r="N29" s="192" t="s">
        <v>31</v>
      </c>
      <c r="O29" s="192" t="s">
        <v>49</v>
      </c>
      <c r="P29" s="192">
        <v>112500</v>
      </c>
      <c r="Q29" s="192" t="s">
        <v>33</v>
      </c>
      <c r="R29" s="193">
        <v>0.9</v>
      </c>
      <c r="S29" s="190" t="s">
        <v>45</v>
      </c>
      <c r="T29" s="193">
        <v>0.1</v>
      </c>
      <c r="U29" s="189" t="s">
        <v>219</v>
      </c>
      <c r="V29" s="194" t="s">
        <v>36</v>
      </c>
      <c r="W29" s="189" t="s">
        <v>37</v>
      </c>
      <c r="X29" s="189">
        <v>18</v>
      </c>
      <c r="Y29" s="189" t="s">
        <v>117</v>
      </c>
      <c r="Z29" s="306" t="s">
        <v>216</v>
      </c>
      <c r="AA29" s="451" t="s">
        <v>285</v>
      </c>
    </row>
    <row r="30" spans="1:27" s="7" customFormat="1" ht="9.9499999999999993" customHeight="1" thickBot="1" x14ac:dyDescent="0.3">
      <c r="B30" s="126"/>
      <c r="C30" s="126"/>
      <c r="D30" s="132"/>
      <c r="E30" s="141"/>
      <c r="F30" s="142"/>
      <c r="G30" s="143"/>
      <c r="H30" s="143"/>
      <c r="I30" s="142"/>
      <c r="J30" s="142"/>
      <c r="K30" s="143"/>
      <c r="L30" s="144"/>
      <c r="M30" s="144"/>
      <c r="N30" s="144"/>
      <c r="O30" s="144"/>
      <c r="P30" s="144"/>
      <c r="Q30" s="144"/>
      <c r="R30" s="145"/>
      <c r="S30" s="141"/>
      <c r="T30" s="145"/>
      <c r="U30" s="142"/>
      <c r="V30" s="146"/>
      <c r="W30" s="142"/>
      <c r="X30" s="142"/>
      <c r="Y30" s="142"/>
      <c r="Z30" s="142"/>
      <c r="AA30" s="147"/>
    </row>
    <row r="31" spans="1:27" ht="50.1" customHeight="1" x14ac:dyDescent="0.25">
      <c r="A31" s="116"/>
      <c r="B31" s="491" t="s">
        <v>284</v>
      </c>
      <c r="C31" s="484"/>
      <c r="D31" s="388" t="s">
        <v>237</v>
      </c>
      <c r="E31" s="389" t="s">
        <v>93</v>
      </c>
      <c r="F31" s="390" t="s">
        <v>40</v>
      </c>
      <c r="G31" s="391">
        <v>6.2399999999999997E-2</v>
      </c>
      <c r="H31" s="392" t="s">
        <v>41</v>
      </c>
      <c r="I31" s="390" t="s">
        <v>214</v>
      </c>
      <c r="J31" s="390" t="s">
        <v>30</v>
      </c>
      <c r="K31" s="393" t="s">
        <v>42</v>
      </c>
      <c r="L31" s="394">
        <v>0</v>
      </c>
      <c r="M31" s="394">
        <v>0</v>
      </c>
      <c r="N31" s="395" t="s">
        <v>31</v>
      </c>
      <c r="O31" s="396" t="s">
        <v>31</v>
      </c>
      <c r="P31" s="394" t="s">
        <v>32</v>
      </c>
      <c r="Q31" s="394" t="s">
        <v>33</v>
      </c>
      <c r="R31" s="397">
        <v>0.6</v>
      </c>
      <c r="S31" s="389" t="s">
        <v>45</v>
      </c>
      <c r="T31" s="398">
        <v>0.1</v>
      </c>
      <c r="U31" s="399" t="s">
        <v>219</v>
      </c>
      <c r="V31" s="400" t="s">
        <v>36</v>
      </c>
      <c r="W31" s="399" t="s">
        <v>37</v>
      </c>
      <c r="X31" s="401">
        <v>55</v>
      </c>
      <c r="Y31" s="401" t="s">
        <v>94</v>
      </c>
      <c r="Z31" s="390" t="s">
        <v>216</v>
      </c>
      <c r="AA31" s="453"/>
    </row>
    <row r="32" spans="1:27" ht="50.1" customHeight="1" x14ac:dyDescent="0.25">
      <c r="A32" s="116"/>
      <c r="B32" s="479"/>
      <c r="C32" s="480"/>
      <c r="D32" s="326" t="s">
        <v>95</v>
      </c>
      <c r="E32" s="327" t="s">
        <v>96</v>
      </c>
      <c r="F32" s="204" t="s">
        <v>28</v>
      </c>
      <c r="G32" s="328">
        <f>C2-H32</f>
        <v>4.99E-2</v>
      </c>
      <c r="H32" s="328">
        <v>2.6100000000000002E-2</v>
      </c>
      <c r="I32" s="204" t="s">
        <v>29</v>
      </c>
      <c r="J32" s="204" t="s">
        <v>30</v>
      </c>
      <c r="K32" s="328">
        <v>2.5000000000000001E-2</v>
      </c>
      <c r="L32" s="329">
        <v>0</v>
      </c>
      <c r="M32" s="329">
        <v>999</v>
      </c>
      <c r="N32" s="329" t="s">
        <v>31</v>
      </c>
      <c r="O32" s="329" t="s">
        <v>31</v>
      </c>
      <c r="P32" s="329" t="s">
        <v>32</v>
      </c>
      <c r="Q32" s="329" t="s">
        <v>59</v>
      </c>
      <c r="R32" s="330">
        <v>0.6</v>
      </c>
      <c r="S32" s="204" t="s">
        <v>34</v>
      </c>
      <c r="T32" s="330">
        <v>0.25</v>
      </c>
      <c r="U32" s="204" t="s">
        <v>35</v>
      </c>
      <c r="V32" s="344" t="s">
        <v>36</v>
      </c>
      <c r="W32" s="204" t="s">
        <v>37</v>
      </c>
      <c r="X32" s="204">
        <v>55</v>
      </c>
      <c r="Y32" s="204" t="s">
        <v>94</v>
      </c>
      <c r="Z32" s="335" t="s">
        <v>38</v>
      </c>
      <c r="AA32" s="445"/>
    </row>
    <row r="33" spans="1:28" ht="50.1" customHeight="1" thickBot="1" x14ac:dyDescent="0.3">
      <c r="A33" s="116"/>
      <c r="B33" s="487"/>
      <c r="C33" s="478"/>
      <c r="D33" s="213" t="s">
        <v>97</v>
      </c>
      <c r="E33" s="402" t="s">
        <v>98</v>
      </c>
      <c r="F33" s="403" t="s">
        <v>28</v>
      </c>
      <c r="G33" s="404">
        <f>C2-H33</f>
        <v>5.1900000000000002E-2</v>
      </c>
      <c r="H33" s="404">
        <v>2.41E-2</v>
      </c>
      <c r="I33" s="209" t="s">
        <v>99</v>
      </c>
      <c r="J33" s="370" t="s">
        <v>30</v>
      </c>
      <c r="K33" s="404">
        <v>2.5000000000000001E-2</v>
      </c>
      <c r="L33" s="405">
        <v>0</v>
      </c>
      <c r="M33" s="406">
        <v>999</v>
      </c>
      <c r="N33" s="211" t="s">
        <v>49</v>
      </c>
      <c r="O33" s="373" t="s">
        <v>49</v>
      </c>
      <c r="P33" s="373" t="s">
        <v>100</v>
      </c>
      <c r="Q33" s="373" t="s">
        <v>33</v>
      </c>
      <c r="R33" s="407">
        <v>0.6</v>
      </c>
      <c r="S33" s="402" t="s">
        <v>101</v>
      </c>
      <c r="T33" s="407" t="s">
        <v>102</v>
      </c>
      <c r="U33" s="209" t="s">
        <v>103</v>
      </c>
      <c r="V33" s="386" t="s">
        <v>36</v>
      </c>
      <c r="W33" s="403" t="s">
        <v>37</v>
      </c>
      <c r="X33" s="209">
        <v>55</v>
      </c>
      <c r="Y33" s="370" t="s">
        <v>94</v>
      </c>
      <c r="Z33" s="370" t="s">
        <v>38</v>
      </c>
      <c r="AA33" s="454"/>
    </row>
    <row r="34" spans="1:28" ht="50.1" customHeight="1" x14ac:dyDescent="0.25">
      <c r="A34" s="116"/>
      <c r="B34" s="485" t="s">
        <v>104</v>
      </c>
      <c r="C34" s="480"/>
      <c r="D34" s="408" t="s">
        <v>238</v>
      </c>
      <c r="E34" s="376" t="s">
        <v>105</v>
      </c>
      <c r="F34" s="377" t="s">
        <v>40</v>
      </c>
      <c r="G34" s="378">
        <v>5.8900000000000001E-2</v>
      </c>
      <c r="H34" s="378" t="s">
        <v>41</v>
      </c>
      <c r="I34" s="377" t="s">
        <v>214</v>
      </c>
      <c r="J34" s="377" t="s">
        <v>30</v>
      </c>
      <c r="K34" s="378" t="s">
        <v>42</v>
      </c>
      <c r="L34" s="379">
        <v>0</v>
      </c>
      <c r="M34" s="379">
        <v>999</v>
      </c>
      <c r="N34" s="379" t="s">
        <v>31</v>
      </c>
      <c r="O34" s="379" t="s">
        <v>31</v>
      </c>
      <c r="P34" s="379" t="s">
        <v>32</v>
      </c>
      <c r="Q34" s="379" t="s">
        <v>33</v>
      </c>
      <c r="R34" s="380">
        <v>0.7</v>
      </c>
      <c r="S34" s="376" t="s">
        <v>45</v>
      </c>
      <c r="T34" s="380">
        <v>0.1</v>
      </c>
      <c r="U34" s="377" t="s">
        <v>219</v>
      </c>
      <c r="V34" s="381" t="s">
        <v>36</v>
      </c>
      <c r="W34" s="377" t="s">
        <v>37</v>
      </c>
      <c r="X34" s="377">
        <v>55</v>
      </c>
      <c r="Y34" s="377" t="s">
        <v>94</v>
      </c>
      <c r="Z34" s="452" t="s">
        <v>216</v>
      </c>
      <c r="AA34" s="449"/>
    </row>
    <row r="35" spans="1:28" ht="50.1" customHeight="1" x14ac:dyDescent="0.25">
      <c r="A35" s="116"/>
      <c r="B35" s="485"/>
      <c r="C35" s="480"/>
      <c r="D35" s="345" t="s">
        <v>106</v>
      </c>
      <c r="E35" s="297" t="s">
        <v>107</v>
      </c>
      <c r="F35" s="308" t="s">
        <v>28</v>
      </c>
      <c r="G35" s="331">
        <f>C2-H35</f>
        <v>4.7899999999999998E-2</v>
      </c>
      <c r="H35" s="343">
        <v>2.81E-2</v>
      </c>
      <c r="I35" s="308" t="s">
        <v>29</v>
      </c>
      <c r="J35" s="308" t="s">
        <v>30</v>
      </c>
      <c r="K35" s="343">
        <v>2.5000000000000001E-2</v>
      </c>
      <c r="L35" s="332">
        <v>0</v>
      </c>
      <c r="M35" s="365">
        <v>499</v>
      </c>
      <c r="N35" s="365" t="s">
        <v>31</v>
      </c>
      <c r="O35" s="365" t="s">
        <v>31</v>
      </c>
      <c r="P35" s="332" t="s">
        <v>32</v>
      </c>
      <c r="Q35" s="365" t="s">
        <v>67</v>
      </c>
      <c r="R35" s="333">
        <v>0.7</v>
      </c>
      <c r="S35" s="308" t="s">
        <v>34</v>
      </c>
      <c r="T35" s="387">
        <v>0.25</v>
      </c>
      <c r="U35" s="208" t="s">
        <v>35</v>
      </c>
      <c r="V35" s="352" t="s">
        <v>36</v>
      </c>
      <c r="W35" s="208" t="s">
        <v>37</v>
      </c>
      <c r="X35" s="353">
        <v>55</v>
      </c>
      <c r="Y35" s="353" t="s">
        <v>94</v>
      </c>
      <c r="Z35" s="308" t="s">
        <v>38</v>
      </c>
      <c r="AA35" s="472"/>
    </row>
    <row r="36" spans="1:28" ht="50.1" customHeight="1" thickBot="1" x14ac:dyDescent="0.3">
      <c r="A36" s="116"/>
      <c r="B36" s="488"/>
      <c r="C36" s="482"/>
      <c r="D36" s="231" t="s">
        <v>108</v>
      </c>
      <c r="E36" s="190" t="s">
        <v>109</v>
      </c>
      <c r="F36" s="189" t="s">
        <v>28</v>
      </c>
      <c r="G36" s="191">
        <f>C2-H36</f>
        <v>4.8899999999999999E-2</v>
      </c>
      <c r="H36" s="191">
        <v>2.7099999999999999E-2</v>
      </c>
      <c r="I36" s="189" t="s">
        <v>99</v>
      </c>
      <c r="J36" s="189" t="s">
        <v>30</v>
      </c>
      <c r="K36" s="191">
        <v>2.5000000000000001E-2</v>
      </c>
      <c r="L36" s="192">
        <v>0</v>
      </c>
      <c r="M36" s="192">
        <v>999</v>
      </c>
      <c r="N36" s="192" t="s">
        <v>49</v>
      </c>
      <c r="O36" s="192" t="s">
        <v>49</v>
      </c>
      <c r="P36" s="192" t="s">
        <v>32</v>
      </c>
      <c r="Q36" s="192" t="s">
        <v>59</v>
      </c>
      <c r="R36" s="193">
        <v>0.7</v>
      </c>
      <c r="S36" s="190" t="s">
        <v>101</v>
      </c>
      <c r="T36" s="193" t="s">
        <v>42</v>
      </c>
      <c r="U36" s="189" t="s">
        <v>42</v>
      </c>
      <c r="V36" s="194" t="s">
        <v>36</v>
      </c>
      <c r="W36" s="189" t="s">
        <v>37</v>
      </c>
      <c r="X36" s="189">
        <v>55</v>
      </c>
      <c r="Y36" s="190" t="s">
        <v>94</v>
      </c>
      <c r="Z36" s="306" t="s">
        <v>38</v>
      </c>
      <c r="AA36" s="471"/>
    </row>
    <row r="37" spans="1:28" s="7" customFormat="1" ht="9.9499999999999993" customHeight="1" thickBot="1" x14ac:dyDescent="0.3">
      <c r="B37" s="126"/>
      <c r="C37" s="131"/>
      <c r="D37" s="132"/>
      <c r="E37" s="133"/>
      <c r="F37" s="134"/>
      <c r="G37" s="135"/>
      <c r="H37" s="135"/>
      <c r="I37" s="134"/>
      <c r="J37" s="134"/>
      <c r="K37" s="135"/>
      <c r="L37" s="136"/>
      <c r="M37" s="136"/>
      <c r="N37" s="136"/>
      <c r="O37" s="136"/>
      <c r="P37" s="136"/>
      <c r="Q37" s="136"/>
      <c r="R37" s="137"/>
      <c r="S37" s="133"/>
      <c r="T37" s="137"/>
      <c r="U37" s="134"/>
      <c r="V37" s="138"/>
      <c r="W37" s="134"/>
      <c r="X37" s="134"/>
      <c r="Y37" s="133"/>
      <c r="Z37" s="134"/>
      <c r="AA37" s="139"/>
    </row>
    <row r="38" spans="1:28" ht="125.1" customHeight="1" thickBot="1" x14ac:dyDescent="0.3">
      <c r="A38" s="116"/>
      <c r="B38" s="491" t="s">
        <v>112</v>
      </c>
      <c r="C38" s="484"/>
      <c r="D38" s="214" t="s">
        <v>113</v>
      </c>
      <c r="E38" s="315" t="s">
        <v>114</v>
      </c>
      <c r="F38" s="309" t="s">
        <v>28</v>
      </c>
      <c r="G38" s="215">
        <f>C2-H38</f>
        <v>5.3899999999999997E-2</v>
      </c>
      <c r="H38" s="314">
        <v>2.2100000000000002E-2</v>
      </c>
      <c r="I38" s="214" t="s">
        <v>115</v>
      </c>
      <c r="J38" s="309" t="s">
        <v>30</v>
      </c>
      <c r="K38" s="314">
        <v>2.5000000000000001E-2</v>
      </c>
      <c r="L38" s="313">
        <v>0</v>
      </c>
      <c r="M38" s="313">
        <v>599</v>
      </c>
      <c r="N38" s="313" t="s">
        <v>49</v>
      </c>
      <c r="O38" s="216" t="s">
        <v>49</v>
      </c>
      <c r="P38" s="313" t="s">
        <v>37</v>
      </c>
      <c r="Q38" s="313" t="s">
        <v>116</v>
      </c>
      <c r="R38" s="312">
        <v>1</v>
      </c>
      <c r="S38" s="309" t="s">
        <v>117</v>
      </c>
      <c r="T38" s="217" t="s">
        <v>42</v>
      </c>
      <c r="U38" s="309" t="s">
        <v>42</v>
      </c>
      <c r="V38" s="311" t="s">
        <v>118</v>
      </c>
      <c r="W38" s="310" t="s">
        <v>110</v>
      </c>
      <c r="X38" s="214">
        <v>18</v>
      </c>
      <c r="Y38" s="309">
        <v>75</v>
      </c>
      <c r="Z38" s="455" t="s">
        <v>38</v>
      </c>
      <c r="AA38" s="456" t="s">
        <v>271</v>
      </c>
    </row>
    <row r="39" spans="1:28" s="7" customFormat="1" ht="9.9499999999999993" customHeight="1" thickBot="1" x14ac:dyDescent="0.3">
      <c r="B39" s="126"/>
      <c r="C39" s="119"/>
      <c r="D39" s="127"/>
      <c r="E39" s="121"/>
      <c r="F39" s="120"/>
      <c r="G39" s="122"/>
      <c r="H39" s="122"/>
      <c r="I39" s="120"/>
      <c r="J39" s="120"/>
      <c r="K39" s="122"/>
      <c r="L39" s="123"/>
      <c r="M39" s="123"/>
      <c r="N39" s="123"/>
      <c r="O39" s="123"/>
      <c r="P39" s="123"/>
      <c r="Q39" s="123"/>
      <c r="R39" s="124"/>
      <c r="S39" s="120"/>
      <c r="T39" s="124"/>
      <c r="U39" s="120"/>
      <c r="V39" s="125"/>
      <c r="W39" s="120"/>
      <c r="X39" s="120"/>
      <c r="Y39" s="120"/>
      <c r="Z39" s="120"/>
      <c r="AA39" s="128"/>
    </row>
    <row r="40" spans="1:28" ht="99.95" customHeight="1" x14ac:dyDescent="0.25">
      <c r="A40" s="116"/>
      <c r="B40" s="483" t="s">
        <v>281</v>
      </c>
      <c r="C40" s="484"/>
      <c r="D40" s="409" t="s">
        <v>119</v>
      </c>
      <c r="E40" s="317" t="s">
        <v>120</v>
      </c>
      <c r="F40" s="207" t="s">
        <v>28</v>
      </c>
      <c r="G40" s="316">
        <f>C2-H40</f>
        <v>5.8499999999999996E-2</v>
      </c>
      <c r="H40" s="316">
        <v>1.7500000000000002E-2</v>
      </c>
      <c r="I40" s="207" t="s">
        <v>99</v>
      </c>
      <c r="J40" s="207" t="s">
        <v>42</v>
      </c>
      <c r="K40" s="316">
        <v>0.04</v>
      </c>
      <c r="L40" s="318">
        <v>0</v>
      </c>
      <c r="M40" s="318">
        <v>1999</v>
      </c>
      <c r="N40" s="318" t="s">
        <v>49</v>
      </c>
      <c r="O40" s="318" t="s">
        <v>49</v>
      </c>
      <c r="P40" s="318" t="s">
        <v>62</v>
      </c>
      <c r="Q40" s="318" t="s">
        <v>67</v>
      </c>
      <c r="R40" s="319">
        <v>0.8</v>
      </c>
      <c r="S40" s="317" t="s">
        <v>101</v>
      </c>
      <c r="T40" s="319">
        <v>0.1</v>
      </c>
      <c r="U40" s="207" t="s">
        <v>121</v>
      </c>
      <c r="V40" s="320" t="s">
        <v>36</v>
      </c>
      <c r="W40" s="207" t="s">
        <v>110</v>
      </c>
      <c r="X40" s="207">
        <v>18</v>
      </c>
      <c r="Y40" s="207" t="s">
        <v>94</v>
      </c>
      <c r="Z40" s="321" t="s">
        <v>38</v>
      </c>
      <c r="AA40" s="206" t="s">
        <v>270</v>
      </c>
    </row>
    <row r="41" spans="1:28" ht="99.95" customHeight="1" thickBot="1" x14ac:dyDescent="0.3">
      <c r="A41" s="116"/>
      <c r="B41" s="477"/>
      <c r="C41" s="478"/>
      <c r="D41" s="368" t="s">
        <v>122</v>
      </c>
      <c r="E41" s="382" t="s">
        <v>123</v>
      </c>
      <c r="F41" s="370" t="s">
        <v>28</v>
      </c>
      <c r="G41" s="383">
        <f>C2-H41</f>
        <v>5.9399999999999994E-2</v>
      </c>
      <c r="H41" s="383">
        <v>1.66E-2</v>
      </c>
      <c r="I41" s="370" t="s">
        <v>99</v>
      </c>
      <c r="J41" s="370" t="s">
        <v>42</v>
      </c>
      <c r="K41" s="383">
        <v>0.04</v>
      </c>
      <c r="L41" s="373">
        <v>0</v>
      </c>
      <c r="M41" s="383">
        <v>2.5000000000000001E-3</v>
      </c>
      <c r="N41" s="383" t="s">
        <v>49</v>
      </c>
      <c r="O41" s="383" t="s">
        <v>49</v>
      </c>
      <c r="P41" s="373" t="s">
        <v>124</v>
      </c>
      <c r="Q41" s="373" t="s">
        <v>55</v>
      </c>
      <c r="R41" s="374">
        <v>0.7</v>
      </c>
      <c r="S41" s="370" t="s">
        <v>34</v>
      </c>
      <c r="T41" s="374">
        <v>0.1</v>
      </c>
      <c r="U41" s="370" t="s">
        <v>125</v>
      </c>
      <c r="V41" s="386" t="s">
        <v>36</v>
      </c>
      <c r="W41" s="370" t="s">
        <v>126</v>
      </c>
      <c r="X41" s="209">
        <v>18</v>
      </c>
      <c r="Y41" s="370" t="s">
        <v>94</v>
      </c>
      <c r="Z41" s="403" t="s">
        <v>38</v>
      </c>
      <c r="AA41" s="457" t="s">
        <v>269</v>
      </c>
      <c r="AB41" s="32"/>
    </row>
    <row r="42" spans="1:28" ht="80.099999999999994" customHeight="1" x14ac:dyDescent="0.25">
      <c r="A42" s="116"/>
      <c r="B42" s="475" t="s">
        <v>280</v>
      </c>
      <c r="C42" s="476"/>
      <c r="D42" s="410" t="s">
        <v>127</v>
      </c>
      <c r="E42" s="411" t="s">
        <v>128</v>
      </c>
      <c r="F42" s="412" t="s">
        <v>28</v>
      </c>
      <c r="G42" s="413">
        <f>C2-H42</f>
        <v>5.8499999999999996E-2</v>
      </c>
      <c r="H42" s="413">
        <v>1.7500000000000002E-2</v>
      </c>
      <c r="I42" s="412" t="s">
        <v>99</v>
      </c>
      <c r="J42" s="412" t="s">
        <v>42</v>
      </c>
      <c r="K42" s="413">
        <v>0.04</v>
      </c>
      <c r="L42" s="414">
        <v>0</v>
      </c>
      <c r="M42" s="414">
        <v>1999</v>
      </c>
      <c r="N42" s="414" t="s">
        <v>49</v>
      </c>
      <c r="O42" s="414" t="s">
        <v>49</v>
      </c>
      <c r="P42" s="414" t="s">
        <v>62</v>
      </c>
      <c r="Q42" s="414" t="s">
        <v>129</v>
      </c>
      <c r="R42" s="415">
        <v>0.8</v>
      </c>
      <c r="S42" s="411" t="s">
        <v>101</v>
      </c>
      <c r="T42" s="415">
        <v>0.1</v>
      </c>
      <c r="U42" s="412" t="s">
        <v>121</v>
      </c>
      <c r="V42" s="416" t="s">
        <v>36</v>
      </c>
      <c r="W42" s="412" t="s">
        <v>110</v>
      </c>
      <c r="X42" s="377">
        <v>18</v>
      </c>
      <c r="Y42" s="377" t="s">
        <v>94</v>
      </c>
      <c r="Z42" s="377" t="s">
        <v>38</v>
      </c>
      <c r="AA42" s="458" t="s">
        <v>268</v>
      </c>
      <c r="AB42" s="32"/>
    </row>
    <row r="43" spans="1:28" ht="80.099999999999994" customHeight="1" x14ac:dyDescent="0.25">
      <c r="A43" s="116"/>
      <c r="B43" s="485"/>
      <c r="C43" s="480"/>
      <c r="D43" s="295" t="s">
        <v>130</v>
      </c>
      <c r="E43" s="297" t="s">
        <v>131</v>
      </c>
      <c r="F43" s="308" t="s">
        <v>28</v>
      </c>
      <c r="G43" s="343">
        <f>C2-H43</f>
        <v>6.0399999999999995E-2</v>
      </c>
      <c r="H43" s="343">
        <v>1.5599999999999999E-2</v>
      </c>
      <c r="I43" s="308" t="s">
        <v>99</v>
      </c>
      <c r="J43" s="308" t="s">
        <v>42</v>
      </c>
      <c r="K43" s="343">
        <v>0.04</v>
      </c>
      <c r="L43" s="365">
        <v>0</v>
      </c>
      <c r="M43" s="365">
        <v>1999</v>
      </c>
      <c r="N43" s="365" t="s">
        <v>49</v>
      </c>
      <c r="O43" s="365" t="s">
        <v>49</v>
      </c>
      <c r="P43" s="365" t="s">
        <v>62</v>
      </c>
      <c r="Q43" s="365" t="s">
        <v>129</v>
      </c>
      <c r="R43" s="387">
        <v>0.8</v>
      </c>
      <c r="S43" s="297" t="s">
        <v>101</v>
      </c>
      <c r="T43" s="387">
        <v>0.1</v>
      </c>
      <c r="U43" s="308" t="s">
        <v>121</v>
      </c>
      <c r="V43" s="352" t="s">
        <v>36</v>
      </c>
      <c r="W43" s="308" t="s">
        <v>110</v>
      </c>
      <c r="X43" s="307">
        <v>18</v>
      </c>
      <c r="Y43" s="208" t="s">
        <v>94</v>
      </c>
      <c r="Z43" s="353" t="s">
        <v>38</v>
      </c>
      <c r="AA43" s="459" t="s">
        <v>267</v>
      </c>
      <c r="AB43" s="32"/>
    </row>
    <row r="44" spans="1:28" s="7" customFormat="1" ht="80.099999999999994" customHeight="1" x14ac:dyDescent="0.25">
      <c r="A44" s="116"/>
      <c r="B44" s="485"/>
      <c r="C44" s="480"/>
      <c r="D44" s="417" t="s">
        <v>132</v>
      </c>
      <c r="E44" s="418" t="s">
        <v>133</v>
      </c>
      <c r="F44" s="337" t="s">
        <v>28</v>
      </c>
      <c r="G44" s="419">
        <f>C2-H44</f>
        <v>5.9399999999999994E-2</v>
      </c>
      <c r="H44" s="419">
        <v>1.66E-2</v>
      </c>
      <c r="I44" s="337" t="s">
        <v>99</v>
      </c>
      <c r="J44" s="337" t="s">
        <v>42</v>
      </c>
      <c r="K44" s="419">
        <v>0.04</v>
      </c>
      <c r="L44" s="420">
        <v>0</v>
      </c>
      <c r="M44" s="419">
        <v>2.5000000000000001E-3</v>
      </c>
      <c r="N44" s="419" t="s">
        <v>49</v>
      </c>
      <c r="O44" s="419" t="s">
        <v>49</v>
      </c>
      <c r="P44" s="420" t="s">
        <v>134</v>
      </c>
      <c r="Q44" s="420" t="s">
        <v>55</v>
      </c>
      <c r="R44" s="421">
        <v>0.7</v>
      </c>
      <c r="S44" s="418" t="s">
        <v>34</v>
      </c>
      <c r="T44" s="421">
        <v>0.1</v>
      </c>
      <c r="U44" s="337" t="s">
        <v>125</v>
      </c>
      <c r="V44" s="422" t="s">
        <v>36</v>
      </c>
      <c r="W44" s="337" t="s">
        <v>135</v>
      </c>
      <c r="X44" s="204">
        <v>18</v>
      </c>
      <c r="Y44" s="335" t="s">
        <v>94</v>
      </c>
      <c r="Z44" s="337" t="s">
        <v>38</v>
      </c>
      <c r="AA44" s="460" t="s">
        <v>266</v>
      </c>
    </row>
    <row r="45" spans="1:28" s="7" customFormat="1" ht="99.95" customHeight="1" x14ac:dyDescent="0.25">
      <c r="A45" s="116"/>
      <c r="B45" s="485"/>
      <c r="C45" s="480"/>
      <c r="D45" s="295" t="s">
        <v>136</v>
      </c>
      <c r="E45" s="297" t="s">
        <v>137</v>
      </c>
      <c r="F45" s="308" t="s">
        <v>28</v>
      </c>
      <c r="G45" s="343">
        <f>C2-H45</f>
        <v>5.8499999999999996E-2</v>
      </c>
      <c r="H45" s="343">
        <v>1.7500000000000002E-2</v>
      </c>
      <c r="I45" s="308" t="s">
        <v>99</v>
      </c>
      <c r="J45" s="308" t="s">
        <v>42</v>
      </c>
      <c r="K45" s="343">
        <v>0.04</v>
      </c>
      <c r="L45" s="365">
        <v>0</v>
      </c>
      <c r="M45" s="365">
        <v>1999</v>
      </c>
      <c r="N45" s="365" t="s">
        <v>49</v>
      </c>
      <c r="O45" s="365" t="s">
        <v>49</v>
      </c>
      <c r="P45" s="365" t="s">
        <v>62</v>
      </c>
      <c r="Q45" s="365" t="s">
        <v>67</v>
      </c>
      <c r="R45" s="387">
        <v>0.8</v>
      </c>
      <c r="S45" s="297" t="s">
        <v>101</v>
      </c>
      <c r="T45" s="387">
        <v>0.1</v>
      </c>
      <c r="U45" s="308" t="s">
        <v>121</v>
      </c>
      <c r="V45" s="352" t="s">
        <v>36</v>
      </c>
      <c r="W45" s="308" t="s">
        <v>110</v>
      </c>
      <c r="X45" s="307">
        <v>18</v>
      </c>
      <c r="Y45" s="307" t="s">
        <v>94</v>
      </c>
      <c r="Z45" s="208" t="s">
        <v>138</v>
      </c>
      <c r="AA45" s="459" t="s">
        <v>265</v>
      </c>
    </row>
    <row r="46" spans="1:28" s="7" customFormat="1" ht="99.95" customHeight="1" thickBot="1" x14ac:dyDescent="0.3">
      <c r="A46" s="116"/>
      <c r="B46" s="488"/>
      <c r="C46" s="482"/>
      <c r="D46" s="231" t="s">
        <v>139</v>
      </c>
      <c r="E46" s="190" t="s">
        <v>140</v>
      </c>
      <c r="F46" s="189" t="s">
        <v>28</v>
      </c>
      <c r="G46" s="191">
        <f>C2-H46</f>
        <v>5.9399999999999994E-2</v>
      </c>
      <c r="H46" s="191">
        <v>1.66E-2</v>
      </c>
      <c r="I46" s="189" t="s">
        <v>99</v>
      </c>
      <c r="J46" s="189" t="s">
        <v>42</v>
      </c>
      <c r="K46" s="191">
        <v>0.04</v>
      </c>
      <c r="L46" s="192">
        <v>0</v>
      </c>
      <c r="M46" s="191">
        <v>2.5000000000000001E-3</v>
      </c>
      <c r="N46" s="191" t="s">
        <v>49</v>
      </c>
      <c r="O46" s="191" t="s">
        <v>49</v>
      </c>
      <c r="P46" s="192" t="s">
        <v>124</v>
      </c>
      <c r="Q46" s="192" t="s">
        <v>55</v>
      </c>
      <c r="R46" s="193">
        <v>0.7</v>
      </c>
      <c r="S46" s="189" t="s">
        <v>34</v>
      </c>
      <c r="T46" s="193">
        <v>0.1</v>
      </c>
      <c r="U46" s="189" t="s">
        <v>125</v>
      </c>
      <c r="V46" s="194" t="s">
        <v>36</v>
      </c>
      <c r="W46" s="189" t="s">
        <v>126</v>
      </c>
      <c r="X46" s="189">
        <v>18</v>
      </c>
      <c r="Y46" s="306" t="s">
        <v>94</v>
      </c>
      <c r="Z46" s="189" t="s">
        <v>138</v>
      </c>
      <c r="AA46" s="461" t="s">
        <v>264</v>
      </c>
      <c r="AB46" s="32"/>
    </row>
    <row r="47" spans="1:28" s="7" customFormat="1" ht="9.9499999999999993" customHeight="1" thickBot="1" x14ac:dyDescent="0.3">
      <c r="B47" s="140"/>
      <c r="C47" s="131"/>
      <c r="D47" s="132"/>
      <c r="E47" s="141"/>
      <c r="F47" s="142"/>
      <c r="G47" s="143"/>
      <c r="H47" s="143"/>
      <c r="I47" s="142"/>
      <c r="J47" s="142"/>
      <c r="K47" s="143"/>
      <c r="L47" s="144"/>
      <c r="M47" s="143"/>
      <c r="N47" s="143"/>
      <c r="O47" s="143"/>
      <c r="P47" s="144"/>
      <c r="Q47" s="144"/>
      <c r="R47" s="145"/>
      <c r="S47" s="142"/>
      <c r="T47" s="145"/>
      <c r="U47" s="142"/>
      <c r="V47" s="146"/>
      <c r="W47" s="142"/>
      <c r="X47" s="142"/>
      <c r="Y47" s="142"/>
      <c r="Z47" s="142"/>
      <c r="AA47" s="148"/>
    </row>
    <row r="48" spans="1:28" ht="75" customHeight="1" x14ac:dyDescent="0.25">
      <c r="A48" s="116"/>
      <c r="B48" s="491" t="s">
        <v>279</v>
      </c>
      <c r="C48" s="484"/>
      <c r="D48" s="223" t="s">
        <v>239</v>
      </c>
      <c r="E48" s="242" t="s">
        <v>141</v>
      </c>
      <c r="F48" s="250" t="s">
        <v>40</v>
      </c>
      <c r="G48" s="423">
        <v>6.3E-2</v>
      </c>
      <c r="H48" s="249" t="s">
        <v>41</v>
      </c>
      <c r="I48" s="250" t="s">
        <v>213</v>
      </c>
      <c r="J48" s="250" t="s">
        <v>30</v>
      </c>
      <c r="K48" s="257" t="s">
        <v>42</v>
      </c>
      <c r="L48" s="266">
        <v>0</v>
      </c>
      <c r="M48" s="224">
        <v>999</v>
      </c>
      <c r="N48" s="266" t="s">
        <v>49</v>
      </c>
      <c r="O48" s="266" t="s">
        <v>49</v>
      </c>
      <c r="P48" s="224" t="s">
        <v>62</v>
      </c>
      <c r="Q48" s="266" t="s">
        <v>33</v>
      </c>
      <c r="R48" s="424">
        <v>0.75</v>
      </c>
      <c r="S48" s="250" t="s">
        <v>34</v>
      </c>
      <c r="T48" s="276">
        <v>0.1</v>
      </c>
      <c r="U48" s="250" t="s">
        <v>217</v>
      </c>
      <c r="V48" s="282" t="s">
        <v>36</v>
      </c>
      <c r="W48" s="250" t="s">
        <v>110</v>
      </c>
      <c r="X48" s="250">
        <v>18</v>
      </c>
      <c r="Y48" s="250">
        <v>85</v>
      </c>
      <c r="Z48" s="462" t="s">
        <v>216</v>
      </c>
      <c r="AA48" s="463" t="s">
        <v>263</v>
      </c>
    </row>
    <row r="49" spans="1:28" ht="75" customHeight="1" x14ac:dyDescent="0.25">
      <c r="A49" s="116"/>
      <c r="B49" s="479"/>
      <c r="C49" s="480"/>
      <c r="D49" s="186" t="s">
        <v>240</v>
      </c>
      <c r="E49" s="195" t="s">
        <v>142</v>
      </c>
      <c r="F49" s="187" t="s">
        <v>40</v>
      </c>
      <c r="G49" s="188">
        <v>6.3899999999999998E-2</v>
      </c>
      <c r="H49" s="188" t="s">
        <v>41</v>
      </c>
      <c r="I49" s="187" t="s">
        <v>214</v>
      </c>
      <c r="J49" s="187" t="s">
        <v>30</v>
      </c>
      <c r="K49" s="188" t="s">
        <v>42</v>
      </c>
      <c r="L49" s="196">
        <v>0</v>
      </c>
      <c r="M49" s="196">
        <v>999</v>
      </c>
      <c r="N49" s="196" t="s">
        <v>49</v>
      </c>
      <c r="O49" s="196" t="s">
        <v>49</v>
      </c>
      <c r="P49" s="196" t="s">
        <v>62</v>
      </c>
      <c r="Q49" s="196" t="s">
        <v>33</v>
      </c>
      <c r="R49" s="197">
        <v>0.75</v>
      </c>
      <c r="S49" s="195" t="s">
        <v>45</v>
      </c>
      <c r="T49" s="197">
        <v>0.1</v>
      </c>
      <c r="U49" s="187" t="s">
        <v>219</v>
      </c>
      <c r="V49" s="428" t="s">
        <v>36</v>
      </c>
      <c r="W49" s="187" t="s">
        <v>110</v>
      </c>
      <c r="X49" s="187">
        <v>18</v>
      </c>
      <c r="Y49" s="187">
        <v>85</v>
      </c>
      <c r="Z49" s="187" t="s">
        <v>216</v>
      </c>
      <c r="AA49" s="464" t="s">
        <v>263</v>
      </c>
    </row>
    <row r="50" spans="1:28" ht="75" customHeight="1" thickBot="1" x14ac:dyDescent="0.3">
      <c r="A50" s="116"/>
      <c r="B50" s="487"/>
      <c r="C50" s="478"/>
      <c r="D50" s="218" t="s">
        <v>143</v>
      </c>
      <c r="E50" s="425" t="s">
        <v>144</v>
      </c>
      <c r="F50" s="252" t="s">
        <v>28</v>
      </c>
      <c r="G50" s="219">
        <f>C2-H50</f>
        <v>5.1400000000000001E-2</v>
      </c>
      <c r="H50" s="426">
        <v>2.46E-2</v>
      </c>
      <c r="I50" s="252" t="s">
        <v>29</v>
      </c>
      <c r="J50" s="218" t="s">
        <v>30</v>
      </c>
      <c r="K50" s="259">
        <v>3.5000000000000003E-2</v>
      </c>
      <c r="L50" s="268">
        <v>0</v>
      </c>
      <c r="M50" s="220">
        <v>999</v>
      </c>
      <c r="N50" s="427" t="s">
        <v>49</v>
      </c>
      <c r="O50" s="427" t="s">
        <v>49</v>
      </c>
      <c r="P50" s="427" t="s">
        <v>62</v>
      </c>
      <c r="Q50" s="268" t="s">
        <v>67</v>
      </c>
      <c r="R50" s="221">
        <v>0.75</v>
      </c>
      <c r="S50" s="252" t="s">
        <v>34</v>
      </c>
      <c r="T50" s="278">
        <v>0.25</v>
      </c>
      <c r="U50" s="218" t="s">
        <v>35</v>
      </c>
      <c r="V50" s="284" t="s">
        <v>36</v>
      </c>
      <c r="W50" s="252" t="s">
        <v>110</v>
      </c>
      <c r="X50" s="218">
        <v>18</v>
      </c>
      <c r="Y50" s="252">
        <v>85</v>
      </c>
      <c r="Z50" s="218" t="s">
        <v>38</v>
      </c>
      <c r="AA50" s="465" t="s">
        <v>263</v>
      </c>
    </row>
    <row r="51" spans="1:28" ht="69.95" customHeight="1" x14ac:dyDescent="0.25">
      <c r="A51" s="116"/>
      <c r="B51" s="485" t="s">
        <v>278</v>
      </c>
      <c r="C51" s="480"/>
      <c r="D51" s="429" t="s">
        <v>241</v>
      </c>
      <c r="E51" s="225" t="s">
        <v>145</v>
      </c>
      <c r="F51" s="226" t="s">
        <v>40</v>
      </c>
      <c r="G51" s="227">
        <v>6.8000000000000005E-2</v>
      </c>
      <c r="H51" s="227" t="s">
        <v>41</v>
      </c>
      <c r="I51" s="226" t="s">
        <v>213</v>
      </c>
      <c r="J51" s="226" t="s">
        <v>30</v>
      </c>
      <c r="K51" s="227" t="s">
        <v>42</v>
      </c>
      <c r="L51" s="228">
        <v>0</v>
      </c>
      <c r="M51" s="228">
        <v>999</v>
      </c>
      <c r="N51" s="228" t="s">
        <v>49</v>
      </c>
      <c r="O51" s="228" t="s">
        <v>49</v>
      </c>
      <c r="P51" s="228" t="s">
        <v>146</v>
      </c>
      <c r="Q51" s="228" t="s">
        <v>33</v>
      </c>
      <c r="R51" s="229">
        <v>0.75</v>
      </c>
      <c r="S51" s="226" t="s">
        <v>34</v>
      </c>
      <c r="T51" s="229">
        <v>0.1</v>
      </c>
      <c r="U51" s="226" t="s">
        <v>217</v>
      </c>
      <c r="V51" s="230" t="s">
        <v>36</v>
      </c>
      <c r="W51" s="226" t="s">
        <v>147</v>
      </c>
      <c r="X51" s="226">
        <v>18</v>
      </c>
      <c r="Y51" s="226">
        <v>85</v>
      </c>
      <c r="Z51" s="226" t="s">
        <v>216</v>
      </c>
      <c r="AA51" s="468" t="s">
        <v>260</v>
      </c>
    </row>
    <row r="52" spans="1:28" ht="69.95" customHeight="1" x14ac:dyDescent="0.25">
      <c r="A52" s="116"/>
      <c r="B52" s="485"/>
      <c r="C52" s="480"/>
      <c r="D52" s="241" t="s">
        <v>242</v>
      </c>
      <c r="E52" s="246" t="s">
        <v>148</v>
      </c>
      <c r="F52" s="254" t="s">
        <v>40</v>
      </c>
      <c r="G52" s="261">
        <v>6.8400000000000002E-2</v>
      </c>
      <c r="H52" s="261" t="s">
        <v>41</v>
      </c>
      <c r="I52" s="254" t="s">
        <v>214</v>
      </c>
      <c r="J52" s="254" t="s">
        <v>30</v>
      </c>
      <c r="K52" s="431" t="s">
        <v>42</v>
      </c>
      <c r="L52" s="432">
        <v>0</v>
      </c>
      <c r="M52" s="270">
        <v>999</v>
      </c>
      <c r="N52" s="432" t="s">
        <v>49</v>
      </c>
      <c r="O52" s="270" t="s">
        <v>49</v>
      </c>
      <c r="P52" s="270" t="s">
        <v>146</v>
      </c>
      <c r="Q52" s="270" t="s">
        <v>33</v>
      </c>
      <c r="R52" s="280">
        <v>0.75</v>
      </c>
      <c r="S52" s="246" t="s">
        <v>45</v>
      </c>
      <c r="T52" s="280">
        <v>0.1</v>
      </c>
      <c r="U52" s="254" t="s">
        <v>219</v>
      </c>
      <c r="V52" s="433" t="s">
        <v>36</v>
      </c>
      <c r="W52" s="254" t="s">
        <v>147</v>
      </c>
      <c r="X52" s="254">
        <v>18</v>
      </c>
      <c r="Y52" s="254">
        <v>85</v>
      </c>
      <c r="Z52" s="466" t="s">
        <v>216</v>
      </c>
      <c r="AA52" s="467" t="s">
        <v>260</v>
      </c>
    </row>
    <row r="53" spans="1:28" ht="69.95" customHeight="1" thickBot="1" x14ac:dyDescent="0.3">
      <c r="A53" s="116"/>
      <c r="B53" s="485"/>
      <c r="C53" s="480"/>
      <c r="D53" s="186" t="s">
        <v>149</v>
      </c>
      <c r="E53" s="195" t="s">
        <v>150</v>
      </c>
      <c r="F53" s="187" t="s">
        <v>28</v>
      </c>
      <c r="G53" s="188">
        <f>C2-H53</f>
        <v>5.4899999999999997E-2</v>
      </c>
      <c r="H53" s="188">
        <v>2.1100000000000001E-2</v>
      </c>
      <c r="I53" s="187" t="s">
        <v>29</v>
      </c>
      <c r="J53" s="187" t="s">
        <v>30</v>
      </c>
      <c r="K53" s="188">
        <v>3.5000000000000003E-2</v>
      </c>
      <c r="L53" s="196">
        <v>0</v>
      </c>
      <c r="M53" s="196">
        <v>1499</v>
      </c>
      <c r="N53" s="196" t="s">
        <v>49</v>
      </c>
      <c r="O53" s="196" t="s">
        <v>49</v>
      </c>
      <c r="P53" s="196" t="s">
        <v>146</v>
      </c>
      <c r="Q53" s="196" t="s">
        <v>67</v>
      </c>
      <c r="R53" s="197">
        <v>0.75</v>
      </c>
      <c r="S53" s="265" t="s">
        <v>34</v>
      </c>
      <c r="T53" s="185">
        <v>0.25</v>
      </c>
      <c r="U53" s="265" t="s">
        <v>35</v>
      </c>
      <c r="V53" s="283" t="s">
        <v>36</v>
      </c>
      <c r="W53" s="251" t="s">
        <v>147</v>
      </c>
      <c r="X53" s="251">
        <v>18</v>
      </c>
      <c r="Y53" s="430">
        <v>85</v>
      </c>
      <c r="Z53" s="187" t="s">
        <v>38</v>
      </c>
      <c r="AA53" s="469" t="s">
        <v>260</v>
      </c>
    </row>
    <row r="54" spans="1:28" ht="90" customHeight="1" x14ac:dyDescent="0.25">
      <c r="B54" s="475" t="s">
        <v>277</v>
      </c>
      <c r="C54" s="476"/>
      <c r="D54" s="239" t="s">
        <v>151</v>
      </c>
      <c r="E54" s="247" t="s">
        <v>144</v>
      </c>
      <c r="F54" s="255" t="s">
        <v>28</v>
      </c>
      <c r="G54" s="263">
        <f>C2-H54</f>
        <v>4.7899999999999998E-2</v>
      </c>
      <c r="H54" s="263">
        <v>2.81E-2</v>
      </c>
      <c r="I54" s="255" t="s">
        <v>29</v>
      </c>
      <c r="J54" s="255" t="s">
        <v>30</v>
      </c>
      <c r="K54" s="263">
        <v>2.5000000000000001E-2</v>
      </c>
      <c r="L54" s="272">
        <v>0</v>
      </c>
      <c r="M54" s="274">
        <v>0.02</v>
      </c>
      <c r="N54" s="272" t="s">
        <v>49</v>
      </c>
      <c r="O54" s="272" t="s">
        <v>49</v>
      </c>
      <c r="P54" s="272" t="s">
        <v>146</v>
      </c>
      <c r="Q54" s="272" t="s">
        <v>67</v>
      </c>
      <c r="R54" s="274">
        <v>0.75</v>
      </c>
      <c r="S54" s="255" t="s">
        <v>34</v>
      </c>
      <c r="T54" s="274">
        <v>0.25</v>
      </c>
      <c r="U54" s="255" t="s">
        <v>35</v>
      </c>
      <c r="V54" s="288" t="s">
        <v>36</v>
      </c>
      <c r="W54" s="255" t="s">
        <v>147</v>
      </c>
      <c r="X54" s="255">
        <v>18</v>
      </c>
      <c r="Y54" s="355">
        <v>85</v>
      </c>
      <c r="Z54" s="222" t="s">
        <v>38</v>
      </c>
      <c r="AA54" s="442" t="s">
        <v>288</v>
      </c>
    </row>
    <row r="55" spans="1:28" ht="90" customHeight="1" thickBot="1" x14ac:dyDescent="0.3">
      <c r="B55" s="477"/>
      <c r="C55" s="478"/>
      <c r="D55" s="434" t="s">
        <v>243</v>
      </c>
      <c r="E55" s="296" t="s">
        <v>152</v>
      </c>
      <c r="F55" s="299" t="s">
        <v>40</v>
      </c>
      <c r="G55" s="298">
        <v>6.6500000000000004E-2</v>
      </c>
      <c r="H55" s="298" t="s">
        <v>41</v>
      </c>
      <c r="I55" s="299" t="s">
        <v>214</v>
      </c>
      <c r="J55" s="299" t="s">
        <v>30</v>
      </c>
      <c r="K55" s="298" t="s">
        <v>42</v>
      </c>
      <c r="L55" s="300">
        <v>0</v>
      </c>
      <c r="M55" s="301">
        <v>0.02</v>
      </c>
      <c r="N55" s="300" t="s">
        <v>49</v>
      </c>
      <c r="O55" s="300" t="s">
        <v>49</v>
      </c>
      <c r="P55" s="300" t="s">
        <v>146</v>
      </c>
      <c r="Q55" s="300" t="s">
        <v>33</v>
      </c>
      <c r="R55" s="202">
        <v>0.75</v>
      </c>
      <c r="S55" s="296" t="s">
        <v>45</v>
      </c>
      <c r="T55" s="301">
        <v>0.1</v>
      </c>
      <c r="U55" s="299" t="s">
        <v>219</v>
      </c>
      <c r="V55" s="303" t="s">
        <v>36</v>
      </c>
      <c r="W55" s="299" t="s">
        <v>147</v>
      </c>
      <c r="X55" s="299">
        <v>18</v>
      </c>
      <c r="Y55" s="305">
        <v>85</v>
      </c>
      <c r="Z55" s="200" t="s">
        <v>216</v>
      </c>
      <c r="AA55" s="470" t="s">
        <v>288</v>
      </c>
    </row>
    <row r="56" spans="1:28" ht="75" customHeight="1" x14ac:dyDescent="0.25">
      <c r="A56" s="116"/>
      <c r="B56" s="479" t="s">
        <v>276</v>
      </c>
      <c r="C56" s="480"/>
      <c r="D56" s="239" t="s">
        <v>153</v>
      </c>
      <c r="E56" s="247" t="s">
        <v>154</v>
      </c>
      <c r="F56" s="255" t="s">
        <v>28</v>
      </c>
      <c r="G56" s="263">
        <f>$C$2-H56</f>
        <v>5.2400000000000002E-2</v>
      </c>
      <c r="H56" s="263">
        <v>2.3599999999999999E-2</v>
      </c>
      <c r="I56" s="255" t="s">
        <v>29</v>
      </c>
      <c r="J56" s="255" t="s">
        <v>30</v>
      </c>
      <c r="K56" s="263">
        <v>3.5000000000000003E-2</v>
      </c>
      <c r="L56" s="272">
        <v>0</v>
      </c>
      <c r="M56" s="272">
        <v>999</v>
      </c>
      <c r="N56" s="272" t="s">
        <v>49</v>
      </c>
      <c r="O56" s="272" t="s">
        <v>49</v>
      </c>
      <c r="P56" s="272" t="s">
        <v>62</v>
      </c>
      <c r="Q56" s="272" t="s">
        <v>67</v>
      </c>
      <c r="R56" s="274">
        <v>0.75</v>
      </c>
      <c r="S56" s="255" t="s">
        <v>34</v>
      </c>
      <c r="T56" s="274">
        <v>0.25</v>
      </c>
      <c r="U56" s="255" t="s">
        <v>35</v>
      </c>
      <c r="V56" s="288" t="s">
        <v>36</v>
      </c>
      <c r="W56" s="255" t="s">
        <v>110</v>
      </c>
      <c r="X56" s="255">
        <v>18</v>
      </c>
      <c r="Y56" s="355">
        <v>75</v>
      </c>
      <c r="Z56" s="255" t="s">
        <v>38</v>
      </c>
      <c r="AA56" s="234" t="s">
        <v>259</v>
      </c>
      <c r="AB56" s="32"/>
    </row>
    <row r="57" spans="1:28" ht="75" customHeight="1" thickBot="1" x14ac:dyDescent="0.3">
      <c r="A57" s="116"/>
      <c r="B57" s="481"/>
      <c r="C57" s="482"/>
      <c r="D57" s="435" t="s">
        <v>244</v>
      </c>
      <c r="E57" s="248" t="s">
        <v>155</v>
      </c>
      <c r="F57" s="256" t="s">
        <v>40</v>
      </c>
      <c r="G57" s="264">
        <v>6.54E-2</v>
      </c>
      <c r="H57" s="264" t="s">
        <v>41</v>
      </c>
      <c r="I57" s="256" t="s">
        <v>214</v>
      </c>
      <c r="J57" s="256" t="s">
        <v>30</v>
      </c>
      <c r="K57" s="264" t="s">
        <v>42</v>
      </c>
      <c r="L57" s="273">
        <v>0</v>
      </c>
      <c r="M57" s="302">
        <v>999</v>
      </c>
      <c r="N57" s="273" t="s">
        <v>49</v>
      </c>
      <c r="O57" s="273" t="s">
        <v>49</v>
      </c>
      <c r="P57" s="273" t="s">
        <v>62</v>
      </c>
      <c r="Q57" s="273" t="s">
        <v>33</v>
      </c>
      <c r="R57" s="193">
        <v>0.75</v>
      </c>
      <c r="S57" s="190" t="s">
        <v>45</v>
      </c>
      <c r="T57" s="275">
        <v>0.1</v>
      </c>
      <c r="U57" s="256" t="s">
        <v>219</v>
      </c>
      <c r="V57" s="304" t="s">
        <v>36</v>
      </c>
      <c r="W57" s="256" t="s">
        <v>110</v>
      </c>
      <c r="X57" s="189">
        <v>18</v>
      </c>
      <c r="Y57" s="306">
        <v>75</v>
      </c>
      <c r="Z57" s="189" t="s">
        <v>216</v>
      </c>
      <c r="AA57" s="471" t="s">
        <v>259</v>
      </c>
      <c r="AB57" s="32"/>
    </row>
    <row r="58" spans="1:28" s="7" customFormat="1" ht="9.9499999999999993" customHeight="1" thickBot="1" x14ac:dyDescent="0.3">
      <c r="B58" s="126"/>
      <c r="C58" s="126"/>
      <c r="D58" s="141"/>
      <c r="E58" s="141"/>
      <c r="F58" s="142"/>
      <c r="G58" s="143"/>
      <c r="H58" s="143"/>
      <c r="I58" s="142"/>
      <c r="J58" s="142"/>
      <c r="K58" s="143"/>
      <c r="L58" s="144"/>
      <c r="M58" s="149"/>
      <c r="N58" s="144"/>
      <c r="O58" s="144"/>
      <c r="P58" s="144"/>
      <c r="Q58" s="144"/>
      <c r="R58" s="145"/>
      <c r="S58" s="141"/>
      <c r="T58" s="145"/>
      <c r="U58" s="142"/>
      <c r="V58" s="146"/>
      <c r="W58" s="142"/>
      <c r="X58" s="142"/>
      <c r="Y58" s="142"/>
      <c r="Z58" s="142"/>
      <c r="AA58" s="150"/>
    </row>
    <row r="59" spans="1:28" ht="50.1" customHeight="1" x14ac:dyDescent="0.25">
      <c r="A59" s="116"/>
      <c r="B59" s="483" t="s">
        <v>275</v>
      </c>
      <c r="C59" s="484"/>
      <c r="D59" s="223" t="s">
        <v>245</v>
      </c>
      <c r="E59" s="242" t="s">
        <v>156</v>
      </c>
      <c r="F59" s="250" t="s">
        <v>40</v>
      </c>
      <c r="G59" s="257">
        <v>6.8900000000000003E-2</v>
      </c>
      <c r="H59" s="257" t="s">
        <v>41</v>
      </c>
      <c r="I59" s="250" t="s">
        <v>213</v>
      </c>
      <c r="J59" s="250" t="s">
        <v>30</v>
      </c>
      <c r="K59" s="257" t="s">
        <v>42</v>
      </c>
      <c r="L59" s="266">
        <v>0</v>
      </c>
      <c r="M59" s="266">
        <v>999</v>
      </c>
      <c r="N59" s="266" t="s">
        <v>49</v>
      </c>
      <c r="O59" s="266" t="s">
        <v>49</v>
      </c>
      <c r="P59" s="266" t="s">
        <v>62</v>
      </c>
      <c r="Q59" s="266" t="s">
        <v>33</v>
      </c>
      <c r="R59" s="276">
        <v>0.75</v>
      </c>
      <c r="S59" s="250" t="s">
        <v>34</v>
      </c>
      <c r="T59" s="276">
        <v>0.1</v>
      </c>
      <c r="U59" s="250" t="s">
        <v>217</v>
      </c>
      <c r="V59" s="282" t="s">
        <v>36</v>
      </c>
      <c r="W59" s="250" t="s">
        <v>157</v>
      </c>
      <c r="X59" s="250">
        <v>18</v>
      </c>
      <c r="Y59" s="250">
        <v>85</v>
      </c>
      <c r="Z59" s="250" t="s">
        <v>216</v>
      </c>
      <c r="AA59" s="290" t="s">
        <v>261</v>
      </c>
      <c r="AB59" s="32"/>
    </row>
    <row r="60" spans="1:28" ht="50.1" customHeight="1" x14ac:dyDescent="0.25">
      <c r="A60" s="116"/>
      <c r="B60" s="485"/>
      <c r="C60" s="480"/>
      <c r="D60" s="186" t="s">
        <v>246</v>
      </c>
      <c r="E60" s="243" t="s">
        <v>158</v>
      </c>
      <c r="F60" s="251" t="s">
        <v>40</v>
      </c>
      <c r="G60" s="258">
        <v>6.8900000000000003E-2</v>
      </c>
      <c r="H60" s="258" t="s">
        <v>41</v>
      </c>
      <c r="I60" s="251" t="s">
        <v>214</v>
      </c>
      <c r="J60" s="251" t="s">
        <v>30</v>
      </c>
      <c r="K60" s="258" t="s">
        <v>42</v>
      </c>
      <c r="L60" s="267">
        <v>0</v>
      </c>
      <c r="M60" s="267">
        <v>999</v>
      </c>
      <c r="N60" s="267" t="s">
        <v>49</v>
      </c>
      <c r="O60" s="267" t="s">
        <v>49</v>
      </c>
      <c r="P60" s="267" t="s">
        <v>62</v>
      </c>
      <c r="Q60" s="267" t="s">
        <v>33</v>
      </c>
      <c r="R60" s="277">
        <v>0.75</v>
      </c>
      <c r="S60" s="243" t="s">
        <v>45</v>
      </c>
      <c r="T60" s="277">
        <v>0.1</v>
      </c>
      <c r="U60" s="251" t="s">
        <v>219</v>
      </c>
      <c r="V60" s="283" t="s">
        <v>36</v>
      </c>
      <c r="W60" s="251" t="s">
        <v>157</v>
      </c>
      <c r="X60" s="251">
        <v>18</v>
      </c>
      <c r="Y60" s="251">
        <v>85</v>
      </c>
      <c r="Z60" s="251" t="s">
        <v>216</v>
      </c>
      <c r="AA60" s="291" t="s">
        <v>261</v>
      </c>
      <c r="AB60" s="32"/>
    </row>
    <row r="61" spans="1:28" ht="50.1" customHeight="1" thickBot="1" x14ac:dyDescent="0.3">
      <c r="A61" s="116"/>
      <c r="B61" s="485"/>
      <c r="C61" s="480"/>
      <c r="D61" s="241" t="s">
        <v>159</v>
      </c>
      <c r="E61" s="244" t="s">
        <v>160</v>
      </c>
      <c r="F61" s="252" t="s">
        <v>28</v>
      </c>
      <c r="G61" s="259">
        <f>C2-H61</f>
        <v>5.6899999999999999E-2</v>
      </c>
      <c r="H61" s="259">
        <v>1.9099999999999999E-2</v>
      </c>
      <c r="I61" s="252" t="s">
        <v>29</v>
      </c>
      <c r="J61" s="252" t="s">
        <v>30</v>
      </c>
      <c r="K61" s="259">
        <v>3.5000000000000003E-2</v>
      </c>
      <c r="L61" s="268">
        <v>0</v>
      </c>
      <c r="M61" s="268">
        <v>999</v>
      </c>
      <c r="N61" s="268" t="s">
        <v>49</v>
      </c>
      <c r="O61" s="268" t="s">
        <v>49</v>
      </c>
      <c r="P61" s="268" t="s">
        <v>62</v>
      </c>
      <c r="Q61" s="268" t="s">
        <v>67</v>
      </c>
      <c r="R61" s="278">
        <v>0.75</v>
      </c>
      <c r="S61" s="252" t="s">
        <v>34</v>
      </c>
      <c r="T61" s="278">
        <v>0.25</v>
      </c>
      <c r="U61" s="252" t="s">
        <v>35</v>
      </c>
      <c r="V61" s="284" t="s">
        <v>36</v>
      </c>
      <c r="W61" s="289" t="s">
        <v>157</v>
      </c>
      <c r="X61" s="252">
        <v>18</v>
      </c>
      <c r="Y61" s="252">
        <v>85</v>
      </c>
      <c r="Z61" s="252" t="s">
        <v>38</v>
      </c>
      <c r="AA61" s="292" t="s">
        <v>261</v>
      </c>
      <c r="AB61" s="32"/>
    </row>
    <row r="62" spans="1:28" ht="50.1" customHeight="1" x14ac:dyDescent="0.25">
      <c r="A62" s="116"/>
      <c r="B62" s="475" t="s">
        <v>274</v>
      </c>
      <c r="C62" s="486"/>
      <c r="D62" s="236" t="s">
        <v>247</v>
      </c>
      <c r="E62" s="245" t="s">
        <v>161</v>
      </c>
      <c r="F62" s="253" t="s">
        <v>40</v>
      </c>
      <c r="G62" s="260">
        <v>7.2900000000000006E-2</v>
      </c>
      <c r="H62" s="260" t="s">
        <v>41</v>
      </c>
      <c r="I62" s="253" t="s">
        <v>213</v>
      </c>
      <c r="J62" s="253" t="s">
        <v>30</v>
      </c>
      <c r="K62" s="260" t="s">
        <v>42</v>
      </c>
      <c r="L62" s="269">
        <v>0</v>
      </c>
      <c r="M62" s="269">
        <v>999</v>
      </c>
      <c r="N62" s="269" t="s">
        <v>49</v>
      </c>
      <c r="O62" s="269" t="s">
        <v>49</v>
      </c>
      <c r="P62" s="269" t="s">
        <v>146</v>
      </c>
      <c r="Q62" s="269" t="s">
        <v>33</v>
      </c>
      <c r="R62" s="279">
        <v>0.75</v>
      </c>
      <c r="S62" s="253" t="s">
        <v>34</v>
      </c>
      <c r="T62" s="279">
        <v>0.1</v>
      </c>
      <c r="U62" s="253" t="s">
        <v>217</v>
      </c>
      <c r="V62" s="285" t="s">
        <v>36</v>
      </c>
      <c r="W62" s="253" t="s">
        <v>157</v>
      </c>
      <c r="X62" s="253">
        <v>18</v>
      </c>
      <c r="Y62" s="253">
        <v>85</v>
      </c>
      <c r="Z62" s="253" t="s">
        <v>216</v>
      </c>
      <c r="AA62" s="293" t="s">
        <v>262</v>
      </c>
      <c r="AB62" s="32"/>
    </row>
    <row r="63" spans="1:28" ht="50.1" customHeight="1" x14ac:dyDescent="0.25">
      <c r="A63" s="116"/>
      <c r="B63" s="485"/>
      <c r="C63" s="479"/>
      <c r="D63" s="237" t="s">
        <v>248</v>
      </c>
      <c r="E63" s="246" t="s">
        <v>162</v>
      </c>
      <c r="F63" s="254" t="s">
        <v>40</v>
      </c>
      <c r="G63" s="261">
        <v>7.2400000000000006E-2</v>
      </c>
      <c r="H63" s="261" t="s">
        <v>41</v>
      </c>
      <c r="I63" s="254" t="s">
        <v>214</v>
      </c>
      <c r="J63" s="254" t="s">
        <v>30</v>
      </c>
      <c r="K63" s="261" t="s">
        <v>42</v>
      </c>
      <c r="L63" s="270">
        <v>0</v>
      </c>
      <c r="M63" s="270">
        <v>999</v>
      </c>
      <c r="N63" s="270" t="s">
        <v>49</v>
      </c>
      <c r="O63" s="270" t="s">
        <v>49</v>
      </c>
      <c r="P63" s="270" t="s">
        <v>146</v>
      </c>
      <c r="Q63" s="270" t="s">
        <v>33</v>
      </c>
      <c r="R63" s="280">
        <v>0.75</v>
      </c>
      <c r="S63" s="246" t="s">
        <v>45</v>
      </c>
      <c r="T63" s="280">
        <v>0.1</v>
      </c>
      <c r="U63" s="254" t="s">
        <v>219</v>
      </c>
      <c r="V63" s="286" t="s">
        <v>36</v>
      </c>
      <c r="W63" s="254" t="s">
        <v>157</v>
      </c>
      <c r="X63" s="254">
        <v>18</v>
      </c>
      <c r="Y63" s="254">
        <v>85</v>
      </c>
      <c r="Z63" s="254" t="s">
        <v>216</v>
      </c>
      <c r="AA63" s="294" t="s">
        <v>262</v>
      </c>
      <c r="AB63" s="32"/>
    </row>
    <row r="64" spans="1:28" ht="50.1" customHeight="1" thickBot="1" x14ac:dyDescent="0.3">
      <c r="A64" s="116"/>
      <c r="B64" s="477"/>
      <c r="C64" s="487"/>
      <c r="D64" s="238" t="s">
        <v>163</v>
      </c>
      <c r="E64" s="243" t="s">
        <v>164</v>
      </c>
      <c r="F64" s="251" t="s">
        <v>28</v>
      </c>
      <c r="G64" s="262">
        <f>C2-H64</f>
        <v>5.9899999999999995E-2</v>
      </c>
      <c r="H64" s="258">
        <v>1.61E-2</v>
      </c>
      <c r="I64" s="251" t="s">
        <v>29</v>
      </c>
      <c r="J64" s="265" t="s">
        <v>30</v>
      </c>
      <c r="K64" s="258">
        <v>3.5000000000000003E-2</v>
      </c>
      <c r="L64" s="271">
        <v>0</v>
      </c>
      <c r="M64" s="267">
        <v>1499</v>
      </c>
      <c r="N64" s="267" t="s">
        <v>49</v>
      </c>
      <c r="O64" s="271" t="s">
        <v>49</v>
      </c>
      <c r="P64" s="267" t="s">
        <v>146</v>
      </c>
      <c r="Q64" s="271" t="s">
        <v>67</v>
      </c>
      <c r="R64" s="277">
        <v>0.75</v>
      </c>
      <c r="S64" s="251" t="s">
        <v>34</v>
      </c>
      <c r="T64" s="281">
        <v>0.25</v>
      </c>
      <c r="U64" s="251" t="s">
        <v>35</v>
      </c>
      <c r="V64" s="287" t="s">
        <v>36</v>
      </c>
      <c r="W64" s="251" t="s">
        <v>157</v>
      </c>
      <c r="X64" s="251">
        <v>18</v>
      </c>
      <c r="Y64" s="251">
        <v>85</v>
      </c>
      <c r="Z64" s="251" t="s">
        <v>38</v>
      </c>
      <c r="AA64" s="291" t="s">
        <v>262</v>
      </c>
      <c r="AB64" s="32"/>
    </row>
    <row r="65" spans="1:28" ht="65.099999999999994" customHeight="1" x14ac:dyDescent="0.25">
      <c r="A65" s="116"/>
      <c r="B65" s="475" t="s">
        <v>273</v>
      </c>
      <c r="C65" s="486"/>
      <c r="D65" s="239" t="s">
        <v>165</v>
      </c>
      <c r="E65" s="247" t="s">
        <v>160</v>
      </c>
      <c r="F65" s="255" t="s">
        <v>28</v>
      </c>
      <c r="G65" s="263">
        <f>C2-H65</f>
        <v>5.1900000000000002E-2</v>
      </c>
      <c r="H65" s="263">
        <v>2.41E-2</v>
      </c>
      <c r="I65" s="255" t="s">
        <v>29</v>
      </c>
      <c r="J65" s="255" t="s">
        <v>30</v>
      </c>
      <c r="K65" s="263">
        <v>2.5000000000000001E-2</v>
      </c>
      <c r="L65" s="272">
        <v>0</v>
      </c>
      <c r="M65" s="274">
        <v>0.02</v>
      </c>
      <c r="N65" s="272" t="s">
        <v>49</v>
      </c>
      <c r="O65" s="272" t="s">
        <v>49</v>
      </c>
      <c r="P65" s="272" t="s">
        <v>146</v>
      </c>
      <c r="Q65" s="272" t="s">
        <v>67</v>
      </c>
      <c r="R65" s="274">
        <v>0.75</v>
      </c>
      <c r="S65" s="255" t="s">
        <v>34</v>
      </c>
      <c r="T65" s="274">
        <v>0.25</v>
      </c>
      <c r="U65" s="255" t="s">
        <v>35</v>
      </c>
      <c r="V65" s="288" t="s">
        <v>36</v>
      </c>
      <c r="W65" s="255" t="s">
        <v>157</v>
      </c>
      <c r="X65" s="255">
        <v>18</v>
      </c>
      <c r="Y65" s="255">
        <v>85</v>
      </c>
      <c r="Z65" s="255" t="s">
        <v>38</v>
      </c>
      <c r="AA65" s="234" t="s">
        <v>287</v>
      </c>
    </row>
    <row r="66" spans="1:28" ht="65.099999999999994" customHeight="1" thickBot="1" x14ac:dyDescent="0.3">
      <c r="B66" s="488"/>
      <c r="C66" s="481"/>
      <c r="D66" s="240" t="s">
        <v>249</v>
      </c>
      <c r="E66" s="248" t="s">
        <v>158</v>
      </c>
      <c r="F66" s="256" t="s">
        <v>40</v>
      </c>
      <c r="G66" s="264">
        <v>7.0400000000000004E-2</v>
      </c>
      <c r="H66" s="264" t="s">
        <v>41</v>
      </c>
      <c r="I66" s="256" t="s">
        <v>214</v>
      </c>
      <c r="J66" s="256" t="s">
        <v>30</v>
      </c>
      <c r="K66" s="264" t="s">
        <v>42</v>
      </c>
      <c r="L66" s="273">
        <v>0</v>
      </c>
      <c r="M66" s="275">
        <v>0.02</v>
      </c>
      <c r="N66" s="273" t="s">
        <v>49</v>
      </c>
      <c r="O66" s="273" t="s">
        <v>49</v>
      </c>
      <c r="P66" s="273" t="s">
        <v>146</v>
      </c>
      <c r="Q66" s="273" t="s">
        <v>33</v>
      </c>
      <c r="R66" s="275">
        <v>0.75</v>
      </c>
      <c r="S66" s="248" t="s">
        <v>45</v>
      </c>
      <c r="T66" s="193">
        <v>0.1</v>
      </c>
      <c r="U66" s="189" t="s">
        <v>219</v>
      </c>
      <c r="V66" s="194" t="s">
        <v>36</v>
      </c>
      <c r="W66" s="189" t="s">
        <v>157</v>
      </c>
      <c r="X66" s="189">
        <v>18</v>
      </c>
      <c r="Y66" s="189">
        <v>85</v>
      </c>
      <c r="Z66" s="189" t="s">
        <v>216</v>
      </c>
      <c r="AA66" s="205" t="s">
        <v>287</v>
      </c>
      <c r="AB66" s="32"/>
    </row>
    <row r="67" spans="1:28" s="7" customFormat="1" ht="24.95" customHeight="1" x14ac:dyDescent="0.25">
      <c r="C67" s="8"/>
      <c r="D67" s="23"/>
      <c r="G67" s="9"/>
      <c r="H67" s="9"/>
      <c r="K67" s="9"/>
      <c r="L67" s="10"/>
      <c r="M67" s="10"/>
      <c r="N67" s="10"/>
      <c r="O67" s="10"/>
      <c r="P67" s="10"/>
      <c r="Q67" s="10"/>
      <c r="R67" s="11"/>
    </row>
    <row r="68" spans="1:28" s="7" customFormat="1" ht="24.95" customHeight="1" x14ac:dyDescent="0.25">
      <c r="C68" s="8"/>
      <c r="G68" s="9"/>
      <c r="H68" s="9"/>
      <c r="K68" s="9"/>
      <c r="L68" s="10"/>
      <c r="M68" s="10"/>
      <c r="N68" s="10"/>
      <c r="O68" s="10"/>
      <c r="P68" s="10"/>
      <c r="R68" s="10"/>
    </row>
    <row r="69" spans="1:28" s="7" customFormat="1" ht="24.95" customHeight="1" x14ac:dyDescent="0.25">
      <c r="C69" s="8"/>
      <c r="G69" s="9"/>
      <c r="H69" s="9"/>
      <c r="K69" s="9"/>
      <c r="L69" s="10"/>
      <c r="M69" s="10"/>
      <c r="N69" s="10"/>
      <c r="O69" s="10"/>
      <c r="P69" s="10"/>
      <c r="Q69" s="10"/>
      <c r="R69" s="11"/>
    </row>
    <row r="70" spans="1:28" s="7" customFormat="1" ht="24.95" customHeight="1" x14ac:dyDescent="0.25">
      <c r="C70" s="8"/>
      <c r="G70" s="9"/>
      <c r="H70" s="9"/>
      <c r="K70" s="9"/>
      <c r="L70" s="10"/>
      <c r="M70" s="10"/>
      <c r="N70" s="10"/>
      <c r="O70" s="10"/>
      <c r="P70" s="10"/>
      <c r="Q70" s="10"/>
      <c r="R70" s="11"/>
    </row>
    <row r="71" spans="1:28" s="7" customFormat="1" ht="24.95" customHeight="1" x14ac:dyDescent="0.25">
      <c r="C71" s="8"/>
      <c r="G71" s="9"/>
      <c r="H71" s="9"/>
      <c r="K71" s="9"/>
      <c r="L71" s="10"/>
      <c r="M71" s="10"/>
      <c r="N71" s="10"/>
      <c r="O71" s="10"/>
      <c r="P71" s="10"/>
      <c r="Q71" s="10"/>
      <c r="R71" s="11"/>
    </row>
    <row r="72" spans="1:28" s="7" customFormat="1" ht="24.95" customHeight="1" x14ac:dyDescent="0.25">
      <c r="C72" s="8"/>
      <c r="G72" s="9"/>
      <c r="H72" s="9"/>
      <c r="K72" s="9"/>
      <c r="L72" s="10"/>
      <c r="M72" s="10"/>
      <c r="N72" s="10"/>
      <c r="O72" s="10"/>
      <c r="P72" s="10"/>
      <c r="Q72" s="10"/>
      <c r="R72" s="11"/>
    </row>
    <row r="73" spans="1:28" s="7" customFormat="1" ht="24.95" customHeight="1" x14ac:dyDescent="0.25">
      <c r="C73" s="8"/>
      <c r="G73" s="9"/>
      <c r="H73" s="9"/>
      <c r="K73" s="9"/>
      <c r="L73" s="10"/>
      <c r="M73" s="10"/>
      <c r="N73" s="10"/>
      <c r="O73" s="10"/>
      <c r="P73" s="10"/>
      <c r="Q73" s="10"/>
      <c r="R73" s="11"/>
    </row>
    <row r="74" spans="1:28" s="7" customFormat="1" ht="24.95" customHeight="1" x14ac:dyDescent="0.25">
      <c r="C74" s="8"/>
      <c r="G74" s="9"/>
      <c r="H74" s="9"/>
      <c r="K74" s="9"/>
      <c r="L74" s="10"/>
      <c r="M74" s="10"/>
      <c r="N74" s="10"/>
      <c r="O74" s="10"/>
      <c r="P74" s="10"/>
      <c r="Q74" s="10"/>
      <c r="R74" s="11"/>
    </row>
    <row r="75" spans="1:28" s="7" customFormat="1" ht="24.95" customHeight="1" x14ac:dyDescent="0.25">
      <c r="C75" s="8"/>
      <c r="G75" s="9"/>
      <c r="H75" s="9"/>
      <c r="K75" s="9"/>
      <c r="L75" s="10"/>
      <c r="M75" s="10"/>
      <c r="N75" s="10"/>
      <c r="O75" s="10"/>
      <c r="P75" s="10"/>
      <c r="Q75" s="10"/>
      <c r="R75" s="11"/>
    </row>
    <row r="76" spans="1:28" s="7" customFormat="1" ht="24.95" customHeight="1" x14ac:dyDescent="0.25">
      <c r="C76" s="8"/>
      <c r="G76" s="9"/>
      <c r="H76" s="9"/>
      <c r="K76" s="9"/>
      <c r="L76" s="10"/>
      <c r="M76" s="10"/>
      <c r="N76" s="10"/>
      <c r="O76" s="10"/>
      <c r="P76" s="10"/>
      <c r="Q76" s="10"/>
      <c r="R76" s="11"/>
    </row>
    <row r="77" spans="1:28" s="7" customFormat="1" ht="24.95" customHeight="1" x14ac:dyDescent="0.25">
      <c r="C77" s="8"/>
      <c r="G77" s="9"/>
      <c r="H77" s="9"/>
      <c r="K77" s="9"/>
      <c r="L77" s="10"/>
      <c r="M77" s="10"/>
      <c r="N77" s="10"/>
      <c r="O77" s="10"/>
      <c r="P77" s="10"/>
      <c r="Q77" s="10"/>
      <c r="R77" s="11"/>
    </row>
    <row r="78" spans="1:28" s="7" customFormat="1" ht="24.95" customHeight="1" x14ac:dyDescent="0.25">
      <c r="C78" s="8"/>
      <c r="G78" s="9"/>
      <c r="H78" s="9"/>
      <c r="K78" s="9"/>
      <c r="L78" s="10"/>
      <c r="M78" s="10"/>
      <c r="N78" s="10"/>
      <c r="O78" s="10"/>
      <c r="P78" s="10"/>
      <c r="Q78" s="10"/>
      <c r="R78" s="11"/>
    </row>
    <row r="79" spans="1:28" s="7" customFormat="1" ht="24.95" customHeight="1" x14ac:dyDescent="0.25">
      <c r="C79" s="8"/>
      <c r="G79" s="9"/>
      <c r="H79" s="9"/>
      <c r="K79" s="9"/>
      <c r="L79" s="10"/>
      <c r="M79" s="10"/>
      <c r="N79" s="10"/>
      <c r="O79" s="10"/>
      <c r="P79" s="10"/>
      <c r="Q79" s="10"/>
      <c r="R79" s="11"/>
    </row>
    <row r="80" spans="1:28" s="7" customFormat="1" ht="24.95" customHeight="1" x14ac:dyDescent="0.25">
      <c r="C80" s="8"/>
      <c r="G80" s="9"/>
      <c r="H80" s="9"/>
      <c r="K80" s="9"/>
      <c r="L80" s="10"/>
      <c r="M80" s="10"/>
      <c r="N80" s="10"/>
      <c r="O80" s="10"/>
      <c r="P80" s="10"/>
      <c r="Q80" s="10"/>
      <c r="R80" s="11"/>
    </row>
    <row r="81" spans="3:18" s="7" customFormat="1" ht="24.95" customHeight="1" x14ac:dyDescent="0.25">
      <c r="C81" s="8"/>
      <c r="G81" s="9"/>
      <c r="H81" s="9"/>
      <c r="K81" s="9"/>
      <c r="L81" s="10"/>
      <c r="M81" s="10"/>
      <c r="N81" s="10"/>
      <c r="O81" s="10"/>
      <c r="P81" s="10"/>
      <c r="Q81" s="10"/>
      <c r="R81" s="11"/>
    </row>
    <row r="82" spans="3:18" s="7" customFormat="1" ht="24.95" customHeight="1" x14ac:dyDescent="0.25">
      <c r="C82" s="8"/>
      <c r="G82" s="9"/>
      <c r="H82" s="9"/>
      <c r="K82" s="9"/>
      <c r="L82" s="10"/>
      <c r="M82" s="10"/>
      <c r="N82" s="10"/>
      <c r="O82" s="10"/>
      <c r="P82" s="10"/>
      <c r="Q82" s="10"/>
      <c r="R82" s="11"/>
    </row>
    <row r="83" spans="3:18" s="7" customFormat="1" ht="24.95" customHeight="1" x14ac:dyDescent="0.25">
      <c r="C83" s="8"/>
      <c r="G83" s="9"/>
      <c r="H83" s="9"/>
      <c r="K83" s="9"/>
      <c r="L83" s="10"/>
      <c r="M83" s="10"/>
      <c r="N83" s="10"/>
      <c r="O83" s="10"/>
      <c r="P83" s="10"/>
      <c r="Q83" s="10"/>
      <c r="R83" s="11"/>
    </row>
    <row r="84" spans="3:18" s="7" customFormat="1" ht="24.95" customHeight="1" x14ac:dyDescent="0.25">
      <c r="C84" s="8"/>
      <c r="G84" s="9"/>
      <c r="H84" s="9"/>
      <c r="K84" s="9"/>
      <c r="L84" s="10"/>
      <c r="M84" s="10"/>
      <c r="N84" s="10"/>
      <c r="O84" s="10"/>
      <c r="P84" s="10"/>
      <c r="Q84" s="10"/>
      <c r="R84" s="11"/>
    </row>
    <row r="85" spans="3:18" s="7" customFormat="1" ht="24.95" customHeight="1" x14ac:dyDescent="0.25">
      <c r="C85" s="8"/>
      <c r="G85" s="9"/>
      <c r="H85" s="9"/>
      <c r="K85" s="9"/>
      <c r="L85" s="10"/>
      <c r="M85" s="10"/>
      <c r="N85" s="10"/>
      <c r="O85" s="10"/>
      <c r="P85" s="10"/>
      <c r="Q85" s="10"/>
      <c r="R85" s="11"/>
    </row>
    <row r="86" spans="3:18" s="7" customFormat="1" ht="24.95" customHeight="1" x14ac:dyDescent="0.25">
      <c r="C86" s="8"/>
      <c r="G86" s="9"/>
      <c r="H86" s="9"/>
      <c r="K86" s="9"/>
      <c r="L86" s="10"/>
      <c r="M86" s="10"/>
      <c r="N86" s="10"/>
      <c r="O86" s="10"/>
      <c r="P86" s="10"/>
      <c r="Q86" s="10"/>
      <c r="R86" s="11"/>
    </row>
    <row r="87" spans="3:18" s="7" customFormat="1" ht="24.95" customHeight="1" x14ac:dyDescent="0.25">
      <c r="C87" s="8"/>
      <c r="G87" s="9"/>
      <c r="H87" s="9"/>
      <c r="K87" s="9"/>
      <c r="L87" s="10"/>
      <c r="M87" s="10"/>
      <c r="N87" s="10"/>
      <c r="O87" s="10"/>
      <c r="P87" s="10"/>
      <c r="Q87" s="10"/>
      <c r="R87" s="11"/>
    </row>
    <row r="88" spans="3:18" s="7" customFormat="1" ht="24.95" customHeight="1" x14ac:dyDescent="0.25">
      <c r="C88" s="8"/>
      <c r="G88" s="9"/>
      <c r="H88" s="9"/>
      <c r="K88" s="9"/>
      <c r="L88" s="10"/>
      <c r="M88" s="10"/>
      <c r="N88" s="10"/>
      <c r="O88" s="10"/>
      <c r="P88" s="10"/>
      <c r="Q88" s="10"/>
      <c r="R88" s="11"/>
    </row>
    <row r="89" spans="3:18" s="7" customFormat="1" ht="24.95" customHeight="1" x14ac:dyDescent="0.25">
      <c r="C89" s="8"/>
      <c r="G89" s="9"/>
      <c r="H89" s="9"/>
      <c r="K89" s="9"/>
      <c r="L89" s="10"/>
      <c r="M89" s="10"/>
      <c r="N89" s="10"/>
      <c r="O89" s="10"/>
      <c r="P89" s="10"/>
      <c r="Q89" s="10"/>
      <c r="R89" s="11"/>
    </row>
    <row r="90" spans="3:18" s="7" customFormat="1" ht="24.95" customHeight="1" x14ac:dyDescent="0.25">
      <c r="C90" s="8"/>
      <c r="G90" s="9"/>
      <c r="H90" s="9"/>
      <c r="K90" s="9"/>
      <c r="L90" s="10"/>
      <c r="M90" s="10"/>
      <c r="N90" s="10"/>
      <c r="O90" s="10"/>
      <c r="P90" s="10"/>
      <c r="Q90" s="10"/>
      <c r="R90" s="11"/>
    </row>
    <row r="91" spans="3:18" s="7" customFormat="1" ht="24.95" customHeight="1" x14ac:dyDescent="0.25">
      <c r="C91" s="8"/>
      <c r="G91" s="9"/>
      <c r="H91" s="9"/>
      <c r="K91" s="9"/>
      <c r="L91" s="10"/>
      <c r="M91" s="10"/>
      <c r="N91" s="10"/>
      <c r="O91" s="10"/>
      <c r="P91" s="10"/>
      <c r="Q91" s="10"/>
      <c r="R91" s="11"/>
    </row>
    <row r="92" spans="3:18" s="7" customFormat="1" ht="24.95" customHeight="1" x14ac:dyDescent="0.25">
      <c r="C92" s="8"/>
      <c r="G92" s="9"/>
      <c r="H92" s="9"/>
      <c r="K92" s="9"/>
      <c r="L92" s="10"/>
      <c r="M92" s="10"/>
      <c r="N92" s="10"/>
      <c r="O92" s="10"/>
      <c r="P92" s="10"/>
      <c r="Q92" s="10"/>
      <c r="R92" s="11"/>
    </row>
    <row r="93" spans="3:18" s="7" customFormat="1" ht="24.95" customHeight="1" x14ac:dyDescent="0.25">
      <c r="C93" s="8"/>
      <c r="G93" s="9"/>
      <c r="H93" s="9"/>
      <c r="K93" s="9"/>
      <c r="L93" s="10"/>
      <c r="M93" s="10"/>
      <c r="N93" s="10"/>
      <c r="O93" s="10"/>
      <c r="P93" s="10"/>
      <c r="Q93" s="10"/>
      <c r="R93" s="11"/>
    </row>
    <row r="94" spans="3:18" s="7" customFormat="1" ht="24.95" customHeight="1" x14ac:dyDescent="0.25">
      <c r="C94" s="8"/>
      <c r="G94" s="9"/>
      <c r="H94" s="9"/>
      <c r="K94" s="9"/>
      <c r="L94" s="10"/>
      <c r="M94" s="10"/>
      <c r="N94" s="10"/>
      <c r="O94" s="10"/>
      <c r="P94" s="10"/>
      <c r="Q94" s="10"/>
      <c r="R94" s="11"/>
    </row>
    <row r="95" spans="3:18" s="7" customFormat="1" ht="24.95" customHeight="1" x14ac:dyDescent="0.25">
      <c r="C95" s="8"/>
      <c r="G95" s="9"/>
      <c r="H95" s="9"/>
      <c r="K95" s="9"/>
      <c r="L95" s="10"/>
      <c r="M95" s="10"/>
      <c r="N95" s="10"/>
      <c r="O95" s="10"/>
      <c r="P95" s="10"/>
      <c r="Q95" s="10"/>
      <c r="R95" s="11"/>
    </row>
    <row r="96" spans="3:18" s="7" customFormat="1" ht="24.95" customHeight="1" x14ac:dyDescent="0.25">
      <c r="C96" s="8"/>
      <c r="G96" s="9"/>
      <c r="H96" s="9"/>
      <c r="K96" s="9"/>
      <c r="L96" s="10"/>
      <c r="M96" s="10"/>
      <c r="N96" s="10"/>
      <c r="O96" s="10"/>
      <c r="P96" s="10"/>
      <c r="Q96" s="10"/>
      <c r="R96" s="11"/>
    </row>
    <row r="97" spans="3:18" s="7" customFormat="1" ht="24.95" customHeight="1" x14ac:dyDescent="0.25">
      <c r="C97" s="8"/>
      <c r="G97" s="9"/>
      <c r="H97" s="9"/>
      <c r="K97" s="9"/>
      <c r="L97" s="10"/>
      <c r="M97" s="10"/>
      <c r="N97" s="10"/>
      <c r="O97" s="10"/>
      <c r="P97" s="10"/>
      <c r="Q97" s="10"/>
      <c r="R97" s="11"/>
    </row>
    <row r="98" spans="3:18" s="7" customFormat="1" ht="24.95" customHeight="1" x14ac:dyDescent="0.25">
      <c r="C98" s="8"/>
      <c r="G98" s="9"/>
      <c r="H98" s="9"/>
      <c r="K98" s="9"/>
      <c r="L98" s="10"/>
      <c r="M98" s="10"/>
      <c r="N98" s="10"/>
      <c r="O98" s="10"/>
      <c r="P98" s="10"/>
      <c r="Q98" s="10"/>
      <c r="R98" s="11"/>
    </row>
    <row r="99" spans="3:18" s="7" customFormat="1" ht="24.95" customHeight="1" x14ac:dyDescent="0.25">
      <c r="C99" s="8"/>
      <c r="G99" s="9"/>
      <c r="H99" s="9"/>
      <c r="K99" s="9"/>
      <c r="L99" s="10"/>
      <c r="M99" s="10"/>
      <c r="N99" s="10"/>
      <c r="O99" s="10"/>
      <c r="P99" s="10"/>
      <c r="Q99" s="10"/>
      <c r="R99" s="11"/>
    </row>
    <row r="100" spans="3:18" s="7" customFormat="1" ht="24.95" customHeight="1" x14ac:dyDescent="0.25">
      <c r="C100" s="8"/>
      <c r="G100" s="9"/>
      <c r="H100" s="9"/>
      <c r="K100" s="9"/>
      <c r="L100" s="10"/>
      <c r="M100" s="10"/>
      <c r="N100" s="10"/>
      <c r="O100" s="10"/>
      <c r="P100" s="10"/>
      <c r="Q100" s="10"/>
      <c r="R100" s="11"/>
    </row>
    <row r="101" spans="3:18" s="7" customFormat="1" ht="24.95" customHeight="1" x14ac:dyDescent="0.25">
      <c r="C101" s="8"/>
      <c r="G101" s="9"/>
      <c r="H101" s="9"/>
      <c r="K101" s="9"/>
      <c r="L101" s="10"/>
      <c r="M101" s="10"/>
      <c r="N101" s="10"/>
      <c r="O101" s="10"/>
      <c r="P101" s="10"/>
      <c r="Q101" s="10"/>
      <c r="R101" s="11"/>
    </row>
    <row r="102" spans="3:18" s="7" customFormat="1" ht="24.95" customHeight="1" x14ac:dyDescent="0.25">
      <c r="C102" s="8"/>
      <c r="G102" s="9"/>
      <c r="H102" s="9"/>
      <c r="K102" s="9"/>
      <c r="L102" s="10"/>
      <c r="M102" s="10"/>
      <c r="N102" s="10"/>
      <c r="O102" s="10"/>
      <c r="P102" s="10"/>
      <c r="Q102" s="10"/>
      <c r="R102" s="11"/>
    </row>
    <row r="103" spans="3:18" s="7" customFormat="1" ht="24.95" customHeight="1" x14ac:dyDescent="0.25">
      <c r="C103" s="8"/>
      <c r="G103" s="9"/>
      <c r="H103" s="9"/>
      <c r="K103" s="9"/>
      <c r="L103" s="10"/>
      <c r="M103" s="10"/>
      <c r="N103" s="10"/>
      <c r="O103" s="10"/>
      <c r="P103" s="10"/>
      <c r="Q103" s="10"/>
      <c r="R103" s="11"/>
    </row>
    <row r="104" spans="3:18" s="7" customFormat="1" ht="24.95" customHeight="1" x14ac:dyDescent="0.25">
      <c r="C104" s="8"/>
      <c r="G104" s="9"/>
      <c r="H104" s="9"/>
      <c r="K104" s="9"/>
      <c r="L104" s="10"/>
      <c r="M104" s="10"/>
      <c r="N104" s="10"/>
      <c r="O104" s="10"/>
      <c r="P104" s="10"/>
      <c r="Q104" s="10"/>
      <c r="R104" s="11"/>
    </row>
    <row r="105" spans="3:18" s="7" customFormat="1" ht="24.95" customHeight="1" x14ac:dyDescent="0.25">
      <c r="C105" s="8"/>
      <c r="G105" s="9"/>
      <c r="H105" s="9"/>
      <c r="K105" s="9"/>
      <c r="L105" s="10"/>
      <c r="M105" s="10"/>
      <c r="N105" s="10"/>
      <c r="O105" s="10"/>
      <c r="P105" s="10"/>
      <c r="Q105" s="10"/>
      <c r="R105" s="11"/>
    </row>
    <row r="106" spans="3:18" s="7" customFormat="1" ht="24.95" customHeight="1" x14ac:dyDescent="0.25">
      <c r="C106" s="8"/>
      <c r="G106" s="9"/>
      <c r="H106" s="9"/>
      <c r="K106" s="9"/>
      <c r="L106" s="10"/>
      <c r="M106" s="10"/>
      <c r="N106" s="10"/>
      <c r="O106" s="10"/>
      <c r="P106" s="10"/>
      <c r="Q106" s="10"/>
      <c r="R106" s="11"/>
    </row>
    <row r="107" spans="3:18" ht="24.95" customHeight="1" x14ac:dyDescent="0.25"/>
    <row r="108" spans="3:18" ht="24.95" customHeight="1" x14ac:dyDescent="0.25"/>
    <row r="109" spans="3:18" ht="24.95" customHeight="1" x14ac:dyDescent="0.25"/>
    <row r="110" spans="3:18" ht="24.95" customHeight="1" x14ac:dyDescent="0.25"/>
    <row r="111" spans="3:18" ht="24.95" customHeight="1" x14ac:dyDescent="0.25"/>
    <row r="112" spans="3:18" ht="24.95" customHeight="1" x14ac:dyDescent="0.25"/>
  </sheetData>
  <sheetProtection algorithmName="SHA-512" hashValue="1lBldHiY26GM0xX2tMVuy2z7VsARgiB/jkKynXcNKMaDXtehnAZwrX0amTFKRlnaQfJsiYJksOaZ58LiVLbgxQ==" saltValue="oFkj+9U1sPIQKCYNNOsYQw==" spinCount="100000" sheet="1" autoFilter="0"/>
  <autoFilter ref="C3:AA66" xr:uid="{7C49D73E-C047-44FB-805D-CF7FAB59D4A5}"/>
  <mergeCells count="20">
    <mergeCell ref="B42:C46"/>
    <mergeCell ref="B48:C50"/>
    <mergeCell ref="B51:C53"/>
    <mergeCell ref="B40:C41"/>
    <mergeCell ref="B3:C3"/>
    <mergeCell ref="B12:C13"/>
    <mergeCell ref="B14:C19"/>
    <mergeCell ref="B20:C22"/>
    <mergeCell ref="B23:C26"/>
    <mergeCell ref="B5:C11"/>
    <mergeCell ref="D2:AA2"/>
    <mergeCell ref="B27:C29"/>
    <mergeCell ref="B31:C33"/>
    <mergeCell ref="B34:C36"/>
    <mergeCell ref="B38:C38"/>
    <mergeCell ref="B54:C55"/>
    <mergeCell ref="B56:C57"/>
    <mergeCell ref="B59:C61"/>
    <mergeCell ref="B62:C64"/>
    <mergeCell ref="B65:C66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45072-5359-4629-BB42-E8D07B94568E}">
  <dimension ref="A1:DW72"/>
  <sheetViews>
    <sheetView zoomScale="90" zoomScaleNormal="90" workbookViewId="0">
      <pane ySplit="3" topLeftCell="A20" activePane="bottomLeft" state="frozen"/>
      <selection pane="bottomLeft" activeCell="K8" sqref="K8"/>
    </sheetView>
  </sheetViews>
  <sheetFormatPr defaultColWidth="9.140625" defaultRowHeight="15" x14ac:dyDescent="0.25"/>
  <cols>
    <col min="1" max="1" width="2" style="7" customWidth="1"/>
    <col min="2" max="2" width="7.5703125" style="1" bestFit="1" customWidth="1"/>
    <col min="3" max="3" width="10" style="6" customWidth="1"/>
    <col min="4" max="4" width="6.28515625" style="1" customWidth="1"/>
    <col min="5" max="5" width="10.85546875" style="1" customWidth="1"/>
    <col min="6" max="6" width="16" style="1" customWidth="1"/>
    <col min="7" max="7" width="7.42578125" style="1" customWidth="1"/>
    <col min="8" max="8" width="8.140625" style="3" bestFit="1" customWidth="1"/>
    <col min="9" max="9" width="9.28515625" style="3" customWidth="1"/>
    <col min="10" max="10" width="8.42578125" style="1" customWidth="1"/>
    <col min="11" max="11" width="8.140625" style="1" customWidth="1"/>
    <col min="12" max="12" width="8.42578125" style="3" bestFit="1" customWidth="1"/>
    <col min="13" max="13" width="8.42578125" style="4" customWidth="1"/>
    <col min="14" max="14" width="9.85546875" style="4" bestFit="1" customWidth="1"/>
    <col min="15" max="15" width="10.28515625" style="4" bestFit="1" customWidth="1"/>
    <col min="16" max="16" width="6.42578125" style="5" customWidth="1"/>
    <col min="17" max="17" width="8.85546875" style="1" customWidth="1"/>
    <col min="18" max="18" width="10.28515625" style="1" customWidth="1"/>
    <col min="19" max="19" width="7" style="1" customWidth="1"/>
    <col min="20" max="20" width="11.42578125" style="1" customWidth="1"/>
    <col min="21" max="22" width="7.42578125" style="1" customWidth="1"/>
    <col min="23" max="23" width="10.42578125" style="1" bestFit="1" customWidth="1"/>
    <col min="24" max="24" width="56.85546875" style="1" customWidth="1"/>
    <col min="25" max="28" width="9.140625" style="7"/>
    <col min="29" max="29" width="13.42578125" style="7" customWidth="1"/>
    <col min="30" max="127" width="9.140625" style="7"/>
    <col min="128" max="16384" width="9.140625" style="1"/>
  </cols>
  <sheetData>
    <row r="1" spans="1:127" s="7" customFormat="1" ht="7.5" customHeight="1" thickBot="1" x14ac:dyDescent="0.3">
      <c r="C1" s="8"/>
      <c r="H1" s="9"/>
      <c r="I1" s="9"/>
      <c r="L1" s="9"/>
      <c r="M1" s="10"/>
      <c r="N1" s="10"/>
      <c r="O1" s="10"/>
      <c r="P1" s="11"/>
    </row>
    <row r="2" spans="1:127" ht="39" customHeight="1" thickBot="1" x14ac:dyDescent="0.3">
      <c r="B2" s="118" t="s">
        <v>0</v>
      </c>
      <c r="C2" s="108">
        <v>7.5999999999999998E-2</v>
      </c>
      <c r="D2" s="489" t="s">
        <v>296</v>
      </c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90"/>
      <c r="Y2" s="13"/>
      <c r="Z2" s="13"/>
      <c r="AA2" s="13"/>
      <c r="AB2" s="14"/>
      <c r="AC2" s="15"/>
    </row>
    <row r="3" spans="1:127" s="2" customFormat="1" ht="66.75" customHeight="1" thickBot="1" x14ac:dyDescent="0.3">
      <c r="A3" s="117"/>
      <c r="B3" s="492" t="s">
        <v>1</v>
      </c>
      <c r="C3" s="493"/>
      <c r="D3" s="109" t="s">
        <v>2</v>
      </c>
      <c r="E3" s="109" t="s">
        <v>291</v>
      </c>
      <c r="F3" s="109" t="s">
        <v>3</v>
      </c>
      <c r="G3" s="109" t="s">
        <v>4</v>
      </c>
      <c r="H3" s="110" t="s">
        <v>5</v>
      </c>
      <c r="I3" s="110" t="s">
        <v>6</v>
      </c>
      <c r="J3" s="109" t="s">
        <v>7</v>
      </c>
      <c r="K3" s="111" t="s">
        <v>8</v>
      </c>
      <c r="L3" s="110" t="s">
        <v>9</v>
      </c>
      <c r="M3" s="112" t="s">
        <v>11</v>
      </c>
      <c r="N3" s="113" t="s">
        <v>289</v>
      </c>
      <c r="O3" s="112" t="s">
        <v>15</v>
      </c>
      <c r="P3" s="114" t="s">
        <v>16</v>
      </c>
      <c r="Q3" s="111" t="s">
        <v>17</v>
      </c>
      <c r="R3" s="109" t="s">
        <v>18</v>
      </c>
      <c r="S3" s="109" t="s">
        <v>19</v>
      </c>
      <c r="T3" s="109" t="s">
        <v>167</v>
      </c>
      <c r="U3" s="109" t="s">
        <v>290</v>
      </c>
      <c r="V3" s="109" t="s">
        <v>168</v>
      </c>
      <c r="W3" s="109" t="s">
        <v>24</v>
      </c>
      <c r="X3" s="115" t="s">
        <v>25</v>
      </c>
      <c r="Y3" s="33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</row>
    <row r="4" spans="1:127" s="12" customFormat="1" ht="5.0999999999999996" customHeight="1" thickBot="1" x14ac:dyDescent="0.3">
      <c r="B4" s="152"/>
      <c r="C4" s="152"/>
      <c r="D4" s="153"/>
      <c r="E4" s="153"/>
      <c r="F4" s="153"/>
      <c r="G4" s="153"/>
      <c r="H4" s="154"/>
      <c r="I4" s="154"/>
      <c r="J4" s="153"/>
      <c r="K4" s="153"/>
      <c r="L4" s="154"/>
      <c r="M4" s="155"/>
      <c r="N4" s="155"/>
      <c r="O4" s="155"/>
      <c r="P4" s="156"/>
      <c r="Q4" s="153"/>
      <c r="R4" s="153"/>
      <c r="S4" s="153"/>
      <c r="T4" s="153"/>
      <c r="U4" s="153"/>
      <c r="V4" s="153"/>
      <c r="W4" s="153"/>
      <c r="X4" s="153"/>
    </row>
    <row r="5" spans="1:127" ht="50.1" customHeight="1" x14ac:dyDescent="0.25">
      <c r="A5" s="116"/>
      <c r="B5" s="483" t="s">
        <v>282</v>
      </c>
      <c r="C5" s="484"/>
      <c r="D5" s="35" t="s">
        <v>252</v>
      </c>
      <c r="E5" s="45" t="s">
        <v>42</v>
      </c>
      <c r="F5" s="59" t="s">
        <v>169</v>
      </c>
      <c r="G5" s="45" t="s">
        <v>40</v>
      </c>
      <c r="H5" s="46">
        <v>5.6399999999999999E-2</v>
      </c>
      <c r="I5" s="46" t="s">
        <v>42</v>
      </c>
      <c r="J5" s="45" t="s">
        <v>213</v>
      </c>
      <c r="K5" s="45" t="s">
        <v>30</v>
      </c>
      <c r="L5" s="46" t="s">
        <v>42</v>
      </c>
      <c r="M5" s="47">
        <v>0</v>
      </c>
      <c r="N5" s="47" t="s">
        <v>170</v>
      </c>
      <c r="O5" s="47" t="s">
        <v>129</v>
      </c>
      <c r="P5" s="48">
        <v>0.8</v>
      </c>
      <c r="Q5" s="59" t="s">
        <v>82</v>
      </c>
      <c r="R5" s="48">
        <v>0.1</v>
      </c>
      <c r="S5" s="45" t="s">
        <v>217</v>
      </c>
      <c r="T5" s="59" t="s">
        <v>42</v>
      </c>
      <c r="U5" s="45" t="s">
        <v>42</v>
      </c>
      <c r="V5" s="45" t="s">
        <v>42</v>
      </c>
      <c r="W5" s="35" t="s">
        <v>216</v>
      </c>
      <c r="X5" s="83"/>
    </row>
    <row r="6" spans="1:127" ht="50.1" customHeight="1" x14ac:dyDescent="0.25">
      <c r="A6" s="116"/>
      <c r="B6" s="485"/>
      <c r="C6" s="480"/>
      <c r="D6" s="66" t="s">
        <v>253</v>
      </c>
      <c r="E6" s="68" t="s">
        <v>42</v>
      </c>
      <c r="F6" s="67" t="s">
        <v>171</v>
      </c>
      <c r="G6" s="68" t="s">
        <v>40</v>
      </c>
      <c r="H6" s="69">
        <v>5.74E-2</v>
      </c>
      <c r="I6" s="69" t="s">
        <v>42</v>
      </c>
      <c r="J6" s="68" t="s">
        <v>214</v>
      </c>
      <c r="K6" s="68" t="s">
        <v>30</v>
      </c>
      <c r="L6" s="69" t="s">
        <v>42</v>
      </c>
      <c r="M6" s="70">
        <v>0</v>
      </c>
      <c r="N6" s="70" t="s">
        <v>170</v>
      </c>
      <c r="O6" s="70" t="s">
        <v>129</v>
      </c>
      <c r="P6" s="71">
        <v>0.8</v>
      </c>
      <c r="Q6" s="67" t="s">
        <v>45</v>
      </c>
      <c r="R6" s="71">
        <v>0.1</v>
      </c>
      <c r="S6" s="68" t="s">
        <v>219</v>
      </c>
      <c r="T6" s="67" t="s">
        <v>42</v>
      </c>
      <c r="U6" s="68" t="s">
        <v>42</v>
      </c>
      <c r="V6" s="68" t="s">
        <v>42</v>
      </c>
      <c r="W6" s="79" t="s">
        <v>216</v>
      </c>
      <c r="X6" s="164"/>
    </row>
    <row r="7" spans="1:127" ht="50.1" customHeight="1" x14ac:dyDescent="0.25">
      <c r="A7" s="116"/>
      <c r="B7" s="485"/>
      <c r="C7" s="480"/>
      <c r="D7" s="34" t="s">
        <v>254</v>
      </c>
      <c r="E7" s="73" t="s">
        <v>42</v>
      </c>
      <c r="F7" s="67" t="s">
        <v>169</v>
      </c>
      <c r="G7" s="68" t="s">
        <v>40</v>
      </c>
      <c r="H7" s="69">
        <v>5.2900000000000003E-2</v>
      </c>
      <c r="I7" s="69" t="s">
        <v>42</v>
      </c>
      <c r="J7" s="68" t="s">
        <v>213</v>
      </c>
      <c r="K7" s="68" t="s">
        <v>30</v>
      </c>
      <c r="L7" s="69" t="s">
        <v>42</v>
      </c>
      <c r="M7" s="70">
        <v>999</v>
      </c>
      <c r="N7" s="70" t="s">
        <v>170</v>
      </c>
      <c r="O7" s="70" t="s">
        <v>129</v>
      </c>
      <c r="P7" s="71">
        <v>0.8</v>
      </c>
      <c r="Q7" s="67" t="s">
        <v>82</v>
      </c>
      <c r="R7" s="71">
        <v>0.1</v>
      </c>
      <c r="S7" s="68" t="s">
        <v>217</v>
      </c>
      <c r="T7" s="67" t="s">
        <v>42</v>
      </c>
      <c r="U7" s="68" t="s">
        <v>42</v>
      </c>
      <c r="V7" s="68" t="s">
        <v>42</v>
      </c>
      <c r="W7" s="68" t="s">
        <v>216</v>
      </c>
      <c r="X7" s="160"/>
    </row>
    <row r="8" spans="1:127" ht="50.1" customHeight="1" x14ac:dyDescent="0.25">
      <c r="A8" s="116"/>
      <c r="B8" s="485"/>
      <c r="C8" s="480"/>
      <c r="D8" s="66" t="s">
        <v>255</v>
      </c>
      <c r="E8" s="68" t="s">
        <v>42</v>
      </c>
      <c r="F8" s="67" t="s">
        <v>172</v>
      </c>
      <c r="G8" s="68" t="s">
        <v>40</v>
      </c>
      <c r="H8" s="69">
        <v>5.7000000000000002E-2</v>
      </c>
      <c r="I8" s="69" t="s">
        <v>42</v>
      </c>
      <c r="J8" s="68" t="s">
        <v>215</v>
      </c>
      <c r="K8" s="68" t="s">
        <v>30</v>
      </c>
      <c r="L8" s="69" t="s">
        <v>42</v>
      </c>
      <c r="M8" s="70">
        <v>0</v>
      </c>
      <c r="N8" s="70" t="s">
        <v>170</v>
      </c>
      <c r="O8" s="70" t="s">
        <v>129</v>
      </c>
      <c r="P8" s="71">
        <v>0.8</v>
      </c>
      <c r="Q8" s="67" t="s">
        <v>173</v>
      </c>
      <c r="R8" s="71">
        <v>0.1</v>
      </c>
      <c r="S8" s="68" t="s">
        <v>218</v>
      </c>
      <c r="T8" s="67" t="s">
        <v>42</v>
      </c>
      <c r="U8" s="68" t="s">
        <v>42</v>
      </c>
      <c r="V8" s="68" t="s">
        <v>42</v>
      </c>
      <c r="W8" s="68" t="s">
        <v>216</v>
      </c>
      <c r="X8" s="164"/>
    </row>
    <row r="9" spans="1:127" ht="50.1" customHeight="1" x14ac:dyDescent="0.25">
      <c r="A9" s="116"/>
      <c r="B9" s="485"/>
      <c r="C9" s="480"/>
      <c r="D9" s="75" t="s">
        <v>174</v>
      </c>
      <c r="E9" s="68" t="s">
        <v>42</v>
      </c>
      <c r="F9" s="67" t="s">
        <v>175</v>
      </c>
      <c r="G9" s="68" t="s">
        <v>6</v>
      </c>
      <c r="H9" s="69">
        <f>C2-I9</f>
        <v>4.5899999999999996E-2</v>
      </c>
      <c r="I9" s="69">
        <v>3.0099999999999998E-2</v>
      </c>
      <c r="J9" s="68" t="s">
        <v>176</v>
      </c>
      <c r="K9" s="68" t="s">
        <v>30</v>
      </c>
      <c r="L9" s="69">
        <v>2.5000000000000001E-2</v>
      </c>
      <c r="M9" s="70">
        <v>0</v>
      </c>
      <c r="N9" s="70" t="s">
        <v>170</v>
      </c>
      <c r="O9" s="70" t="s">
        <v>94</v>
      </c>
      <c r="P9" s="71">
        <v>0.8</v>
      </c>
      <c r="Q9" s="67" t="s">
        <v>82</v>
      </c>
      <c r="R9" s="71">
        <v>0.25</v>
      </c>
      <c r="S9" s="68" t="s">
        <v>35</v>
      </c>
      <c r="T9" s="67" t="s">
        <v>42</v>
      </c>
      <c r="U9" s="68" t="s">
        <v>42</v>
      </c>
      <c r="V9" s="68" t="s">
        <v>42</v>
      </c>
      <c r="W9" s="74" t="s">
        <v>38</v>
      </c>
      <c r="X9" s="162" t="s">
        <v>292</v>
      </c>
    </row>
    <row r="10" spans="1:127" ht="50.1" customHeight="1" x14ac:dyDescent="0.25">
      <c r="A10" s="116"/>
      <c r="B10" s="485"/>
      <c r="C10" s="480"/>
      <c r="D10" s="34" t="s">
        <v>177</v>
      </c>
      <c r="E10" s="34" t="s">
        <v>42</v>
      </c>
      <c r="F10" s="72" t="s">
        <v>175</v>
      </c>
      <c r="G10" s="73" t="s">
        <v>6</v>
      </c>
      <c r="H10" s="76">
        <f>C2-I10</f>
        <v>4.19E-2</v>
      </c>
      <c r="I10" s="76">
        <v>3.4099999999999998E-2</v>
      </c>
      <c r="J10" s="73" t="s">
        <v>176</v>
      </c>
      <c r="K10" s="73" t="s">
        <v>30</v>
      </c>
      <c r="L10" s="76">
        <v>2.5000000000000001E-2</v>
      </c>
      <c r="M10" s="77">
        <v>999</v>
      </c>
      <c r="N10" s="77" t="s">
        <v>170</v>
      </c>
      <c r="O10" s="77" t="s">
        <v>94</v>
      </c>
      <c r="P10" s="78">
        <v>0.8</v>
      </c>
      <c r="Q10" s="72" t="s">
        <v>82</v>
      </c>
      <c r="R10" s="78">
        <v>0.25</v>
      </c>
      <c r="S10" s="73" t="s">
        <v>35</v>
      </c>
      <c r="T10" s="72" t="s">
        <v>42</v>
      </c>
      <c r="U10" s="73" t="s">
        <v>42</v>
      </c>
      <c r="V10" s="73" t="s">
        <v>42</v>
      </c>
      <c r="W10" s="74" t="s">
        <v>38</v>
      </c>
      <c r="X10" s="164" t="s">
        <v>292</v>
      </c>
    </row>
    <row r="11" spans="1:127" ht="50.1" customHeight="1" thickBot="1" x14ac:dyDescent="0.3">
      <c r="A11" s="116"/>
      <c r="B11" s="477"/>
      <c r="C11" s="478"/>
      <c r="D11" s="89" t="s">
        <v>178</v>
      </c>
      <c r="E11" s="100" t="s">
        <v>42</v>
      </c>
      <c r="F11" s="80" t="s">
        <v>179</v>
      </c>
      <c r="G11" s="60" t="s">
        <v>6</v>
      </c>
      <c r="H11" s="97">
        <f>C2-I11</f>
        <v>5.1499999999999997E-2</v>
      </c>
      <c r="I11" s="97">
        <v>2.4500000000000001E-2</v>
      </c>
      <c r="J11" s="60" t="s">
        <v>99</v>
      </c>
      <c r="K11" s="60" t="s">
        <v>30</v>
      </c>
      <c r="L11" s="97">
        <v>2.5000000000000001E-2</v>
      </c>
      <c r="M11" s="98">
        <v>0</v>
      </c>
      <c r="N11" s="98" t="s">
        <v>170</v>
      </c>
      <c r="O11" s="98" t="s">
        <v>94</v>
      </c>
      <c r="P11" s="99">
        <v>0.8</v>
      </c>
      <c r="Q11" s="80" t="s">
        <v>117</v>
      </c>
      <c r="R11" s="99" t="s">
        <v>42</v>
      </c>
      <c r="S11" s="60" t="s">
        <v>42</v>
      </c>
      <c r="T11" s="80" t="s">
        <v>42</v>
      </c>
      <c r="U11" s="60" t="s">
        <v>42</v>
      </c>
      <c r="V11" s="60" t="s">
        <v>42</v>
      </c>
      <c r="W11" s="82" t="s">
        <v>111</v>
      </c>
      <c r="X11" s="81" t="s">
        <v>180</v>
      </c>
    </row>
    <row r="12" spans="1:127" s="7" customFormat="1" ht="9.9499999999999993" customHeight="1" thickBot="1" x14ac:dyDescent="0.3">
      <c r="B12" s="126"/>
      <c r="C12" s="126"/>
      <c r="D12" s="132"/>
      <c r="E12" s="132"/>
      <c r="F12" s="141"/>
      <c r="G12" s="142"/>
      <c r="H12" s="143"/>
      <c r="I12" s="143"/>
      <c r="J12" s="142"/>
      <c r="K12" s="142"/>
      <c r="L12" s="143"/>
      <c r="M12" s="144"/>
      <c r="N12" s="144"/>
      <c r="O12" s="144"/>
      <c r="P12" s="145"/>
      <c r="Q12" s="141"/>
      <c r="R12" s="145"/>
      <c r="S12" s="142"/>
      <c r="T12" s="146"/>
      <c r="U12" s="142"/>
      <c r="V12" s="142"/>
      <c r="W12" s="142"/>
      <c r="X12" s="165"/>
    </row>
    <row r="13" spans="1:127" s="7" customFormat="1" ht="50.1" customHeight="1" x14ac:dyDescent="0.25">
      <c r="A13" s="116"/>
      <c r="B13" s="491" t="s">
        <v>284</v>
      </c>
      <c r="C13" s="484"/>
      <c r="D13" s="58" t="s">
        <v>258</v>
      </c>
      <c r="E13" s="45" t="s">
        <v>42</v>
      </c>
      <c r="F13" s="59" t="s">
        <v>171</v>
      </c>
      <c r="G13" s="45" t="s">
        <v>40</v>
      </c>
      <c r="H13" s="46">
        <v>6.2399999999999997E-2</v>
      </c>
      <c r="I13" s="46" t="s">
        <v>42</v>
      </c>
      <c r="J13" s="45" t="s">
        <v>214</v>
      </c>
      <c r="K13" s="45" t="s">
        <v>30</v>
      </c>
      <c r="L13" s="46" t="s">
        <v>42</v>
      </c>
      <c r="M13" s="47">
        <v>0</v>
      </c>
      <c r="N13" s="47" t="s">
        <v>170</v>
      </c>
      <c r="O13" s="47" t="s">
        <v>129</v>
      </c>
      <c r="P13" s="48">
        <v>0.6</v>
      </c>
      <c r="Q13" s="59" t="s">
        <v>45</v>
      </c>
      <c r="R13" s="48">
        <v>0.1</v>
      </c>
      <c r="S13" s="45" t="s">
        <v>219</v>
      </c>
      <c r="T13" s="59" t="s">
        <v>42</v>
      </c>
      <c r="U13" s="45" t="s">
        <v>42</v>
      </c>
      <c r="V13" s="45" t="s">
        <v>42</v>
      </c>
      <c r="W13" s="49" t="s">
        <v>216</v>
      </c>
      <c r="X13" s="166" t="s">
        <v>194</v>
      </c>
    </row>
    <row r="14" spans="1:127" s="7" customFormat="1" ht="50.1" customHeight="1" thickBot="1" x14ac:dyDescent="0.3">
      <c r="A14" s="116"/>
      <c r="B14" s="479"/>
      <c r="C14" s="480"/>
      <c r="D14" s="34" t="s">
        <v>195</v>
      </c>
      <c r="E14" s="60" t="s">
        <v>42</v>
      </c>
      <c r="F14" s="80" t="s">
        <v>196</v>
      </c>
      <c r="G14" s="60" t="s">
        <v>6</v>
      </c>
      <c r="H14" s="97">
        <v>5.3899999999999997E-2</v>
      </c>
      <c r="I14" s="97">
        <v>2.2100000000000002E-2</v>
      </c>
      <c r="J14" s="60" t="s">
        <v>99</v>
      </c>
      <c r="K14" s="60" t="s">
        <v>42</v>
      </c>
      <c r="L14" s="97">
        <v>2.5000000000000001E-2</v>
      </c>
      <c r="M14" s="98">
        <v>0</v>
      </c>
      <c r="N14" s="98" t="s">
        <v>170</v>
      </c>
      <c r="O14" s="98" t="s">
        <v>94</v>
      </c>
      <c r="P14" s="99">
        <v>0.6</v>
      </c>
      <c r="Q14" s="60" t="s">
        <v>94</v>
      </c>
      <c r="R14" s="99" t="s">
        <v>42</v>
      </c>
      <c r="S14" s="60" t="s">
        <v>42</v>
      </c>
      <c r="T14" s="80" t="s">
        <v>42</v>
      </c>
      <c r="U14" s="60" t="s">
        <v>42</v>
      </c>
      <c r="V14" s="60" t="s">
        <v>42</v>
      </c>
      <c r="W14" s="82" t="s">
        <v>38</v>
      </c>
      <c r="X14" s="163" t="s">
        <v>194</v>
      </c>
    </row>
    <row r="15" spans="1:127" s="7" customFormat="1" ht="9.9499999999999993" customHeight="1" thickBot="1" x14ac:dyDescent="0.3">
      <c r="B15" s="126"/>
      <c r="C15" s="126"/>
      <c r="D15" s="132"/>
      <c r="E15" s="134"/>
      <c r="F15" s="133"/>
      <c r="G15" s="134"/>
      <c r="H15" s="135"/>
      <c r="I15" s="135"/>
      <c r="J15" s="134"/>
      <c r="K15" s="134"/>
      <c r="L15" s="135"/>
      <c r="M15" s="136"/>
      <c r="N15" s="136"/>
      <c r="O15" s="136"/>
      <c r="P15" s="137"/>
      <c r="Q15" s="133"/>
      <c r="R15" s="137"/>
      <c r="S15" s="134"/>
      <c r="T15" s="138"/>
      <c r="U15" s="134"/>
      <c r="V15" s="134"/>
      <c r="W15" s="134"/>
      <c r="X15" s="139"/>
    </row>
    <row r="16" spans="1:127" s="7" customFormat="1" ht="50.1" customHeight="1" thickBot="1" x14ac:dyDescent="0.3">
      <c r="A16" s="116"/>
      <c r="B16" s="498" t="s">
        <v>293</v>
      </c>
      <c r="C16" s="499"/>
      <c r="D16" s="58" t="s">
        <v>190</v>
      </c>
      <c r="E16" s="129" t="s">
        <v>42</v>
      </c>
      <c r="F16" s="130" t="s">
        <v>191</v>
      </c>
      <c r="G16" s="129" t="s">
        <v>6</v>
      </c>
      <c r="H16" s="167">
        <v>6.1399999999999996E-2</v>
      </c>
      <c r="I16" s="167">
        <v>1.46E-2</v>
      </c>
      <c r="J16" s="129" t="s">
        <v>176</v>
      </c>
      <c r="K16" s="129" t="s">
        <v>30</v>
      </c>
      <c r="L16" s="167">
        <v>0.04</v>
      </c>
      <c r="M16" s="168">
        <v>0</v>
      </c>
      <c r="N16" s="168" t="s">
        <v>170</v>
      </c>
      <c r="O16" s="168" t="s">
        <v>94</v>
      </c>
      <c r="P16" s="169">
        <v>0.75</v>
      </c>
      <c r="Q16" s="130" t="s">
        <v>192</v>
      </c>
      <c r="R16" s="169">
        <v>0.1</v>
      </c>
      <c r="S16" s="129" t="s">
        <v>121</v>
      </c>
      <c r="T16" s="130" t="s">
        <v>42</v>
      </c>
      <c r="U16" s="129" t="s">
        <v>42</v>
      </c>
      <c r="V16" s="129" t="s">
        <v>42</v>
      </c>
      <c r="W16" s="170" t="s">
        <v>193</v>
      </c>
      <c r="X16" s="42"/>
    </row>
    <row r="17" spans="1:25" s="7" customFormat="1" ht="9.9499999999999993" customHeight="1" thickBot="1" x14ac:dyDescent="0.3">
      <c r="B17" s="140"/>
      <c r="C17" s="131"/>
      <c r="D17" s="132"/>
      <c r="E17" s="142"/>
      <c r="F17" s="141"/>
      <c r="G17" s="142"/>
      <c r="H17" s="143"/>
      <c r="I17" s="143"/>
      <c r="J17" s="142"/>
      <c r="K17" s="142"/>
      <c r="L17" s="143"/>
      <c r="M17" s="143"/>
      <c r="N17" s="144"/>
      <c r="O17" s="144"/>
      <c r="P17" s="145"/>
      <c r="Q17" s="142"/>
      <c r="R17" s="145"/>
      <c r="S17" s="142"/>
      <c r="T17" s="146"/>
      <c r="U17" s="142"/>
      <c r="V17" s="142"/>
      <c r="W17" s="142"/>
      <c r="X17" s="148"/>
    </row>
    <row r="18" spans="1:25" s="7" customFormat="1" ht="50.1" customHeight="1" x14ac:dyDescent="0.25">
      <c r="A18" s="116"/>
      <c r="B18" s="491" t="s">
        <v>279</v>
      </c>
      <c r="C18" s="484"/>
      <c r="D18" s="106" t="s">
        <v>256</v>
      </c>
      <c r="E18" s="52" t="s">
        <v>49</v>
      </c>
      <c r="F18" s="96" t="s">
        <v>171</v>
      </c>
      <c r="G18" s="52" t="s">
        <v>40</v>
      </c>
      <c r="H18" s="53">
        <v>6.5000000000000002E-2</v>
      </c>
      <c r="I18" s="53" t="s">
        <v>42</v>
      </c>
      <c r="J18" s="52" t="s">
        <v>214</v>
      </c>
      <c r="K18" s="52" t="s">
        <v>30</v>
      </c>
      <c r="L18" s="53" t="s">
        <v>42</v>
      </c>
      <c r="M18" s="54">
        <v>0</v>
      </c>
      <c r="N18" s="54" t="s">
        <v>170</v>
      </c>
      <c r="O18" s="54" t="s">
        <v>129</v>
      </c>
      <c r="P18" s="55">
        <v>0.75</v>
      </c>
      <c r="Q18" s="96" t="s">
        <v>45</v>
      </c>
      <c r="R18" s="55">
        <v>0.1</v>
      </c>
      <c r="S18" s="52" t="s">
        <v>219</v>
      </c>
      <c r="T18" s="96" t="s">
        <v>49</v>
      </c>
      <c r="U18" s="52" t="s">
        <v>49</v>
      </c>
      <c r="V18" s="52" t="s">
        <v>49</v>
      </c>
      <c r="W18" s="107" t="s">
        <v>216</v>
      </c>
      <c r="X18" s="161" t="s">
        <v>181</v>
      </c>
    </row>
    <row r="19" spans="1:25" s="7" customFormat="1" ht="50.1" customHeight="1" thickBot="1" x14ac:dyDescent="0.3">
      <c r="A19" s="116"/>
      <c r="B19" s="487"/>
      <c r="C19" s="478"/>
      <c r="D19" s="85" t="s">
        <v>182</v>
      </c>
      <c r="E19" s="85" t="s">
        <v>183</v>
      </c>
      <c r="F19" s="88" t="s">
        <v>184</v>
      </c>
      <c r="G19" s="151" t="s">
        <v>6</v>
      </c>
      <c r="H19" s="84">
        <v>5.2900000000000003E-2</v>
      </c>
      <c r="I19" s="84">
        <v>2.3099999999999999E-2</v>
      </c>
      <c r="J19" s="85" t="s">
        <v>176</v>
      </c>
      <c r="K19" s="85" t="s">
        <v>30</v>
      </c>
      <c r="L19" s="84">
        <v>0.03</v>
      </c>
      <c r="M19" s="86">
        <v>0</v>
      </c>
      <c r="N19" s="86" t="s">
        <v>170</v>
      </c>
      <c r="O19" s="86" t="s">
        <v>94</v>
      </c>
      <c r="P19" s="87">
        <v>0.75</v>
      </c>
      <c r="Q19" s="85" t="s">
        <v>34</v>
      </c>
      <c r="R19" s="87">
        <v>0.25</v>
      </c>
      <c r="S19" s="85" t="s">
        <v>185</v>
      </c>
      <c r="T19" s="88" t="s">
        <v>49</v>
      </c>
      <c r="U19" s="85" t="s">
        <v>49</v>
      </c>
      <c r="V19" s="85" t="s">
        <v>183</v>
      </c>
      <c r="W19" s="94" t="s">
        <v>38</v>
      </c>
      <c r="X19" s="158" t="s">
        <v>181</v>
      </c>
    </row>
    <row r="20" spans="1:25" s="7" customFormat="1" ht="50.1" customHeight="1" x14ac:dyDescent="0.25">
      <c r="A20" s="116"/>
      <c r="B20" s="485" t="s">
        <v>278</v>
      </c>
      <c r="C20" s="480"/>
      <c r="D20" s="95" t="s">
        <v>257</v>
      </c>
      <c r="E20" s="61" t="s">
        <v>31</v>
      </c>
      <c r="F20" s="65" t="s">
        <v>171</v>
      </c>
      <c r="G20" s="61" t="s">
        <v>40</v>
      </c>
      <c r="H20" s="62">
        <v>6.9000000000000006E-2</v>
      </c>
      <c r="I20" s="62" t="s">
        <v>42</v>
      </c>
      <c r="J20" s="61" t="s">
        <v>214</v>
      </c>
      <c r="K20" s="61" t="s">
        <v>30</v>
      </c>
      <c r="L20" s="62" t="s">
        <v>42</v>
      </c>
      <c r="M20" s="63">
        <v>0</v>
      </c>
      <c r="N20" s="63" t="s">
        <v>170</v>
      </c>
      <c r="O20" s="63" t="s">
        <v>129</v>
      </c>
      <c r="P20" s="64">
        <v>0.75</v>
      </c>
      <c r="Q20" s="65" t="s">
        <v>45</v>
      </c>
      <c r="R20" s="64">
        <v>0.1</v>
      </c>
      <c r="S20" s="61" t="s">
        <v>219</v>
      </c>
      <c r="T20" s="65" t="s">
        <v>31</v>
      </c>
      <c r="U20" s="61" t="s">
        <v>31</v>
      </c>
      <c r="V20" s="61" t="s">
        <v>31</v>
      </c>
      <c r="W20" s="50" t="s">
        <v>216</v>
      </c>
      <c r="X20" s="157" t="s">
        <v>186</v>
      </c>
    </row>
    <row r="21" spans="1:25" s="7" customFormat="1" ht="50.1" customHeight="1" thickBot="1" x14ac:dyDescent="0.3">
      <c r="A21" s="116"/>
      <c r="B21" s="485"/>
      <c r="C21" s="480"/>
      <c r="D21" s="90" t="s">
        <v>187</v>
      </c>
      <c r="E21" s="172" t="s">
        <v>31</v>
      </c>
      <c r="F21" s="173" t="s">
        <v>184</v>
      </c>
      <c r="G21" s="172" t="s">
        <v>6</v>
      </c>
      <c r="H21" s="174">
        <v>5.6899999999999999E-2</v>
      </c>
      <c r="I21" s="174">
        <v>1.9099999999999999E-2</v>
      </c>
      <c r="J21" s="172" t="s">
        <v>176</v>
      </c>
      <c r="K21" s="172" t="s">
        <v>30</v>
      </c>
      <c r="L21" s="174">
        <v>0.03</v>
      </c>
      <c r="M21" s="175">
        <v>0</v>
      </c>
      <c r="N21" s="175" t="s">
        <v>170</v>
      </c>
      <c r="O21" s="175" t="s">
        <v>94</v>
      </c>
      <c r="P21" s="176">
        <v>0.75</v>
      </c>
      <c r="Q21" s="172" t="s">
        <v>82</v>
      </c>
      <c r="R21" s="176">
        <v>0.25</v>
      </c>
      <c r="S21" s="172" t="s">
        <v>185</v>
      </c>
      <c r="T21" s="173" t="s">
        <v>31</v>
      </c>
      <c r="U21" s="172" t="s">
        <v>31</v>
      </c>
      <c r="V21" s="172" t="s">
        <v>31</v>
      </c>
      <c r="W21" s="56" t="s">
        <v>38</v>
      </c>
      <c r="X21" s="158" t="s">
        <v>186</v>
      </c>
    </row>
    <row r="22" spans="1:25" s="7" customFormat="1" ht="9.9499999999999993" customHeight="1" thickBot="1" x14ac:dyDescent="0.3">
      <c r="B22" s="126"/>
      <c r="C22" s="126"/>
      <c r="D22" s="139"/>
      <c r="E22" s="141"/>
      <c r="F22" s="141"/>
      <c r="G22" s="142"/>
      <c r="H22" s="143"/>
      <c r="I22" s="143"/>
      <c r="J22" s="142"/>
      <c r="K22" s="142"/>
      <c r="L22" s="143"/>
      <c r="M22" s="149"/>
      <c r="N22" s="144"/>
      <c r="O22" s="144"/>
      <c r="P22" s="145"/>
      <c r="Q22" s="141"/>
      <c r="R22" s="145"/>
      <c r="S22" s="142"/>
      <c r="T22" s="146"/>
      <c r="U22" s="142"/>
      <c r="V22" s="142"/>
      <c r="W22" s="142"/>
      <c r="X22" s="150"/>
    </row>
    <row r="23" spans="1:25" s="7" customFormat="1" ht="50.1" customHeight="1" x14ac:dyDescent="0.25">
      <c r="A23" s="116"/>
      <c r="B23" s="483" t="s">
        <v>275</v>
      </c>
      <c r="C23" s="484"/>
      <c r="D23" s="106" t="s">
        <v>250</v>
      </c>
      <c r="E23" s="52" t="s">
        <v>49</v>
      </c>
      <c r="F23" s="96" t="s">
        <v>171</v>
      </c>
      <c r="G23" s="52" t="s">
        <v>40</v>
      </c>
      <c r="H23" s="53">
        <v>6.9000000000000006E-2</v>
      </c>
      <c r="I23" s="53" t="s">
        <v>42</v>
      </c>
      <c r="J23" s="52" t="s">
        <v>214</v>
      </c>
      <c r="K23" s="52" t="s">
        <v>30</v>
      </c>
      <c r="L23" s="53" t="s">
        <v>42</v>
      </c>
      <c r="M23" s="54">
        <v>0</v>
      </c>
      <c r="N23" s="54" t="s">
        <v>170</v>
      </c>
      <c r="O23" s="54" t="s">
        <v>129</v>
      </c>
      <c r="P23" s="55">
        <v>0.75</v>
      </c>
      <c r="Q23" s="96" t="s">
        <v>45</v>
      </c>
      <c r="R23" s="55">
        <v>0.1</v>
      </c>
      <c r="S23" s="52" t="s">
        <v>219</v>
      </c>
      <c r="T23" s="96" t="s">
        <v>49</v>
      </c>
      <c r="U23" s="52" t="s">
        <v>49</v>
      </c>
      <c r="V23" s="52" t="s">
        <v>42</v>
      </c>
      <c r="W23" s="51" t="s">
        <v>216</v>
      </c>
      <c r="X23" s="159" t="s">
        <v>294</v>
      </c>
      <c r="Y23" s="32"/>
    </row>
    <row r="24" spans="1:25" s="7" customFormat="1" ht="50.1" customHeight="1" thickBot="1" x14ac:dyDescent="0.3">
      <c r="A24" s="116"/>
      <c r="B24" s="485"/>
      <c r="C24" s="480"/>
      <c r="D24" s="93" t="s">
        <v>188</v>
      </c>
      <c r="E24" s="85" t="s">
        <v>49</v>
      </c>
      <c r="F24" s="88" t="s">
        <v>184</v>
      </c>
      <c r="G24" s="85" t="s">
        <v>6</v>
      </c>
      <c r="H24" s="84">
        <v>5.6899999999999999E-2</v>
      </c>
      <c r="I24" s="84">
        <v>1.9099999999999999E-2</v>
      </c>
      <c r="J24" s="85" t="s">
        <v>176</v>
      </c>
      <c r="K24" s="85" t="s">
        <v>30</v>
      </c>
      <c r="L24" s="84">
        <v>0.03</v>
      </c>
      <c r="M24" s="86">
        <v>0</v>
      </c>
      <c r="N24" s="86" t="s">
        <v>170</v>
      </c>
      <c r="O24" s="86" t="s">
        <v>94</v>
      </c>
      <c r="P24" s="87">
        <v>0.75</v>
      </c>
      <c r="Q24" s="85" t="s">
        <v>82</v>
      </c>
      <c r="R24" s="87">
        <v>0.25</v>
      </c>
      <c r="S24" s="85" t="s">
        <v>185</v>
      </c>
      <c r="T24" s="88" t="s">
        <v>49</v>
      </c>
      <c r="U24" s="91" t="s">
        <v>49</v>
      </c>
      <c r="V24" s="85" t="s">
        <v>42</v>
      </c>
      <c r="W24" s="92" t="s">
        <v>38</v>
      </c>
      <c r="X24" s="158" t="s">
        <v>294</v>
      </c>
      <c r="Y24" s="32"/>
    </row>
    <row r="25" spans="1:25" s="7" customFormat="1" ht="50.1" customHeight="1" x14ac:dyDescent="0.25">
      <c r="A25" s="116"/>
      <c r="B25" s="475" t="s">
        <v>274</v>
      </c>
      <c r="C25" s="476"/>
      <c r="D25" s="90" t="s">
        <v>251</v>
      </c>
      <c r="E25" s="43" t="s">
        <v>31</v>
      </c>
      <c r="F25" s="65" t="s">
        <v>171</v>
      </c>
      <c r="G25" s="43" t="s">
        <v>40</v>
      </c>
      <c r="H25" s="44">
        <v>7.2999999999999995E-2</v>
      </c>
      <c r="I25" s="62" t="s">
        <v>42</v>
      </c>
      <c r="J25" s="61" t="s">
        <v>214</v>
      </c>
      <c r="K25" s="61" t="s">
        <v>30</v>
      </c>
      <c r="L25" s="62" t="s">
        <v>42</v>
      </c>
      <c r="M25" s="63">
        <v>0</v>
      </c>
      <c r="N25" s="63" t="s">
        <v>170</v>
      </c>
      <c r="O25" s="63" t="s">
        <v>129</v>
      </c>
      <c r="P25" s="64">
        <v>0.75</v>
      </c>
      <c r="Q25" s="65" t="s">
        <v>45</v>
      </c>
      <c r="R25" s="64">
        <v>0.1</v>
      </c>
      <c r="S25" s="61" t="s">
        <v>219</v>
      </c>
      <c r="T25" s="65" t="s">
        <v>31</v>
      </c>
      <c r="U25" s="61" t="s">
        <v>31</v>
      </c>
      <c r="V25" s="61" t="s">
        <v>42</v>
      </c>
      <c r="W25" s="61" t="s">
        <v>216</v>
      </c>
      <c r="X25" s="157" t="s">
        <v>186</v>
      </c>
      <c r="Y25" s="32"/>
    </row>
    <row r="26" spans="1:25" s="7" customFormat="1" ht="50.1" customHeight="1" thickBot="1" x14ac:dyDescent="0.3">
      <c r="A26" s="116"/>
      <c r="B26" s="485"/>
      <c r="C26" s="480"/>
      <c r="D26" s="57" t="s">
        <v>189</v>
      </c>
      <c r="E26" s="172" t="s">
        <v>31</v>
      </c>
      <c r="F26" s="37" t="s">
        <v>184</v>
      </c>
      <c r="G26" s="172" t="s">
        <v>6</v>
      </c>
      <c r="H26" s="174">
        <v>6.0899999999999996E-2</v>
      </c>
      <c r="I26" s="39">
        <v>1.5100000000000001E-2</v>
      </c>
      <c r="J26" s="38" t="s">
        <v>176</v>
      </c>
      <c r="K26" s="38" t="s">
        <v>30</v>
      </c>
      <c r="L26" s="39">
        <v>0.03</v>
      </c>
      <c r="M26" s="40">
        <v>0</v>
      </c>
      <c r="N26" s="40" t="s">
        <v>170</v>
      </c>
      <c r="O26" s="40" t="s">
        <v>94</v>
      </c>
      <c r="P26" s="41">
        <v>0.75</v>
      </c>
      <c r="Q26" s="38" t="s">
        <v>82</v>
      </c>
      <c r="R26" s="41">
        <v>0.25</v>
      </c>
      <c r="S26" s="38" t="s">
        <v>185</v>
      </c>
      <c r="T26" s="37" t="s">
        <v>31</v>
      </c>
      <c r="U26" s="38" t="s">
        <v>31</v>
      </c>
      <c r="V26" s="38" t="s">
        <v>42</v>
      </c>
      <c r="W26" s="56" t="s">
        <v>38</v>
      </c>
      <c r="X26" s="177" t="s">
        <v>186</v>
      </c>
      <c r="Y26" s="32"/>
    </row>
    <row r="27" spans="1:25" s="7" customFormat="1" ht="24.95" customHeight="1" x14ac:dyDescent="0.25">
      <c r="B27" s="23"/>
      <c r="C27" s="24"/>
      <c r="D27" s="23"/>
      <c r="H27" s="9"/>
      <c r="I27" s="9"/>
      <c r="L27" s="9"/>
      <c r="M27" s="10"/>
      <c r="N27" s="10"/>
      <c r="O27" s="10"/>
      <c r="P27" s="11"/>
    </row>
    <row r="28" spans="1:25" s="7" customFormat="1" ht="24.95" customHeight="1" x14ac:dyDescent="0.25">
      <c r="C28" s="8"/>
      <c r="H28" s="9"/>
      <c r="I28" s="9"/>
      <c r="L28" s="9"/>
      <c r="M28" s="10"/>
      <c r="N28" s="10"/>
      <c r="P28" s="10"/>
    </row>
    <row r="29" spans="1:25" s="7" customFormat="1" ht="24.95" customHeight="1" x14ac:dyDescent="0.25">
      <c r="C29" s="8"/>
      <c r="H29" s="9"/>
      <c r="I29" s="9"/>
      <c r="L29" s="9"/>
      <c r="M29" s="10"/>
      <c r="N29" s="10"/>
      <c r="O29" s="10"/>
      <c r="P29" s="11"/>
    </row>
    <row r="30" spans="1:25" s="7" customFormat="1" ht="24.95" customHeight="1" x14ac:dyDescent="0.25">
      <c r="C30" s="8"/>
      <c r="H30" s="9"/>
      <c r="I30" s="9"/>
      <c r="L30" s="9"/>
      <c r="M30" s="10"/>
      <c r="N30" s="10"/>
      <c r="O30" s="10"/>
      <c r="P30" s="11"/>
    </row>
    <row r="31" spans="1:25" s="7" customFormat="1" ht="24.95" customHeight="1" x14ac:dyDescent="0.25">
      <c r="C31" s="8"/>
      <c r="H31" s="9"/>
      <c r="I31" s="9"/>
      <c r="L31" s="9"/>
      <c r="M31" s="10"/>
      <c r="N31" s="10"/>
      <c r="O31" s="10"/>
      <c r="P31" s="11"/>
    </row>
    <row r="32" spans="1:25" s="7" customFormat="1" ht="24.95" customHeight="1" x14ac:dyDescent="0.25">
      <c r="C32" s="8"/>
      <c r="H32" s="9"/>
      <c r="I32" s="9"/>
      <c r="L32" s="9"/>
      <c r="M32" s="10"/>
      <c r="N32" s="10"/>
      <c r="O32" s="10"/>
      <c r="P32" s="11"/>
    </row>
    <row r="33" spans="3:16" s="7" customFormat="1" ht="24.95" customHeight="1" x14ac:dyDescent="0.25">
      <c r="C33" s="8"/>
      <c r="H33" s="9"/>
      <c r="I33" s="9"/>
      <c r="L33" s="9"/>
      <c r="M33" s="10"/>
      <c r="N33" s="10"/>
      <c r="O33" s="10"/>
      <c r="P33" s="11"/>
    </row>
    <row r="34" spans="3:16" s="7" customFormat="1" ht="24.95" customHeight="1" x14ac:dyDescent="0.25">
      <c r="C34" s="8"/>
      <c r="H34" s="9"/>
      <c r="I34" s="9"/>
      <c r="L34" s="9"/>
      <c r="M34" s="10"/>
      <c r="N34" s="10"/>
      <c r="O34" s="10"/>
      <c r="P34" s="11"/>
    </row>
    <row r="35" spans="3:16" s="7" customFormat="1" ht="24.95" customHeight="1" x14ac:dyDescent="0.25">
      <c r="C35" s="8"/>
      <c r="H35" s="9"/>
      <c r="I35" s="9"/>
      <c r="L35" s="9"/>
      <c r="M35" s="10"/>
      <c r="N35" s="10"/>
      <c r="O35" s="10"/>
      <c r="P35" s="11"/>
    </row>
    <row r="36" spans="3:16" s="7" customFormat="1" ht="24.95" customHeight="1" x14ac:dyDescent="0.25">
      <c r="C36" s="8"/>
      <c r="H36" s="9"/>
      <c r="I36" s="9"/>
      <c r="L36" s="9"/>
      <c r="M36" s="10"/>
      <c r="N36" s="10"/>
      <c r="O36" s="10"/>
      <c r="P36" s="11"/>
    </row>
    <row r="37" spans="3:16" s="7" customFormat="1" ht="24.95" customHeight="1" x14ac:dyDescent="0.25">
      <c r="C37" s="8"/>
      <c r="H37" s="9"/>
      <c r="I37" s="9"/>
      <c r="L37" s="9"/>
      <c r="M37" s="10"/>
      <c r="N37" s="10"/>
      <c r="O37" s="10"/>
      <c r="P37" s="11"/>
    </row>
    <row r="38" spans="3:16" s="7" customFormat="1" ht="24.95" customHeight="1" x14ac:dyDescent="0.25">
      <c r="C38" s="8"/>
      <c r="H38" s="9"/>
      <c r="I38" s="9"/>
      <c r="L38" s="9"/>
      <c r="M38" s="10"/>
      <c r="N38" s="10"/>
      <c r="O38" s="10"/>
      <c r="P38" s="11"/>
    </row>
    <row r="39" spans="3:16" s="7" customFormat="1" ht="24.95" customHeight="1" x14ac:dyDescent="0.25">
      <c r="C39" s="8"/>
      <c r="H39" s="9"/>
      <c r="I39" s="9"/>
      <c r="L39" s="9"/>
      <c r="M39" s="10"/>
      <c r="N39" s="10"/>
      <c r="O39" s="10"/>
      <c r="P39" s="11"/>
    </row>
    <row r="40" spans="3:16" s="7" customFormat="1" ht="24.95" customHeight="1" x14ac:dyDescent="0.25">
      <c r="C40" s="8"/>
      <c r="H40" s="9"/>
      <c r="I40" s="9"/>
      <c r="L40" s="9"/>
      <c r="M40" s="10"/>
      <c r="N40" s="10"/>
      <c r="O40" s="10"/>
      <c r="P40" s="11"/>
    </row>
    <row r="41" spans="3:16" s="7" customFormat="1" ht="24.95" customHeight="1" x14ac:dyDescent="0.25">
      <c r="C41" s="8"/>
      <c r="H41" s="9"/>
      <c r="I41" s="9"/>
      <c r="L41" s="9"/>
      <c r="M41" s="10"/>
      <c r="N41" s="10"/>
      <c r="O41" s="10"/>
      <c r="P41" s="11"/>
    </row>
    <row r="42" spans="3:16" s="7" customFormat="1" ht="24.95" customHeight="1" x14ac:dyDescent="0.25">
      <c r="C42" s="8"/>
      <c r="H42" s="9"/>
      <c r="I42" s="9"/>
      <c r="L42" s="9"/>
      <c r="M42" s="10"/>
      <c r="N42" s="10"/>
      <c r="O42" s="10"/>
      <c r="P42" s="11"/>
    </row>
    <row r="43" spans="3:16" s="7" customFormat="1" ht="24.95" customHeight="1" x14ac:dyDescent="0.25">
      <c r="C43" s="8"/>
      <c r="H43" s="9"/>
      <c r="I43" s="9"/>
      <c r="L43" s="9"/>
      <c r="M43" s="10"/>
      <c r="N43" s="10"/>
      <c r="O43" s="10"/>
      <c r="P43" s="11"/>
    </row>
    <row r="44" spans="3:16" s="7" customFormat="1" ht="24.95" customHeight="1" x14ac:dyDescent="0.25">
      <c r="C44" s="8"/>
      <c r="H44" s="9"/>
      <c r="I44" s="9"/>
      <c r="L44" s="9"/>
      <c r="M44" s="10"/>
      <c r="N44" s="10"/>
      <c r="O44" s="10"/>
      <c r="P44" s="11"/>
    </row>
    <row r="45" spans="3:16" s="7" customFormat="1" ht="24.95" customHeight="1" x14ac:dyDescent="0.25">
      <c r="C45" s="8"/>
      <c r="H45" s="9"/>
      <c r="I45" s="9"/>
      <c r="L45" s="9"/>
      <c r="M45" s="10"/>
      <c r="N45" s="10"/>
      <c r="O45" s="10"/>
      <c r="P45" s="11"/>
    </row>
    <row r="46" spans="3:16" s="7" customFormat="1" ht="24.95" customHeight="1" x14ac:dyDescent="0.25">
      <c r="C46" s="8"/>
      <c r="H46" s="9"/>
      <c r="I46" s="9"/>
      <c r="L46" s="9"/>
      <c r="M46" s="10"/>
      <c r="N46" s="10"/>
      <c r="O46" s="10"/>
      <c r="P46" s="11"/>
    </row>
    <row r="47" spans="3:16" s="7" customFormat="1" ht="24.95" customHeight="1" x14ac:dyDescent="0.25">
      <c r="C47" s="8"/>
      <c r="H47" s="9"/>
      <c r="I47" s="9"/>
      <c r="L47" s="9"/>
      <c r="M47" s="10"/>
      <c r="N47" s="10"/>
      <c r="O47" s="10"/>
      <c r="P47" s="11"/>
    </row>
    <row r="48" spans="3:16" s="7" customFormat="1" ht="24.95" customHeight="1" x14ac:dyDescent="0.25">
      <c r="C48" s="8"/>
      <c r="H48" s="9"/>
      <c r="I48" s="9"/>
      <c r="L48" s="9"/>
      <c r="M48" s="10"/>
      <c r="N48" s="10"/>
      <c r="O48" s="10"/>
      <c r="P48" s="11"/>
    </row>
    <row r="49" spans="3:16" s="7" customFormat="1" ht="24.95" customHeight="1" x14ac:dyDescent="0.25">
      <c r="C49" s="8"/>
      <c r="H49" s="9"/>
      <c r="I49" s="9"/>
      <c r="L49" s="9"/>
      <c r="M49" s="10"/>
      <c r="N49" s="10"/>
      <c r="O49" s="10"/>
      <c r="P49" s="11"/>
    </row>
    <row r="50" spans="3:16" s="7" customFormat="1" ht="24.95" customHeight="1" x14ac:dyDescent="0.25">
      <c r="C50" s="8"/>
      <c r="H50" s="9"/>
      <c r="I50" s="9"/>
      <c r="L50" s="9"/>
      <c r="M50" s="10"/>
      <c r="N50" s="10"/>
      <c r="O50" s="10"/>
      <c r="P50" s="11"/>
    </row>
    <row r="51" spans="3:16" s="7" customFormat="1" ht="24.95" customHeight="1" x14ac:dyDescent="0.25">
      <c r="C51" s="8"/>
      <c r="H51" s="9"/>
      <c r="I51" s="9"/>
      <c r="L51" s="9"/>
      <c r="M51" s="10"/>
      <c r="N51" s="10"/>
      <c r="O51" s="10"/>
      <c r="P51" s="11"/>
    </row>
    <row r="52" spans="3:16" s="7" customFormat="1" ht="24.95" customHeight="1" x14ac:dyDescent="0.25">
      <c r="C52" s="8"/>
      <c r="H52" s="9"/>
      <c r="I52" s="9"/>
      <c r="L52" s="9"/>
      <c r="M52" s="10"/>
      <c r="N52" s="10"/>
      <c r="O52" s="10"/>
      <c r="P52" s="11"/>
    </row>
    <row r="53" spans="3:16" s="7" customFormat="1" ht="24.95" customHeight="1" x14ac:dyDescent="0.25">
      <c r="C53" s="8"/>
      <c r="H53" s="9"/>
      <c r="I53" s="9"/>
      <c r="L53" s="9"/>
      <c r="M53" s="10"/>
      <c r="N53" s="10"/>
      <c r="O53" s="10"/>
      <c r="P53" s="11"/>
    </row>
    <row r="54" spans="3:16" s="7" customFormat="1" ht="24.95" customHeight="1" x14ac:dyDescent="0.25">
      <c r="C54" s="8"/>
      <c r="H54" s="9"/>
      <c r="I54" s="9"/>
      <c r="L54" s="9"/>
      <c r="M54" s="10"/>
      <c r="N54" s="10"/>
      <c r="O54" s="10"/>
      <c r="P54" s="11"/>
    </row>
    <row r="55" spans="3:16" s="7" customFormat="1" ht="24.95" customHeight="1" x14ac:dyDescent="0.25">
      <c r="C55" s="8"/>
      <c r="H55" s="9"/>
      <c r="I55" s="9"/>
      <c r="L55" s="9"/>
      <c r="M55" s="10"/>
      <c r="N55" s="10"/>
      <c r="O55" s="10"/>
      <c r="P55" s="11"/>
    </row>
    <row r="56" spans="3:16" s="7" customFormat="1" ht="24.95" customHeight="1" x14ac:dyDescent="0.25">
      <c r="C56" s="8"/>
      <c r="H56" s="9"/>
      <c r="I56" s="9"/>
      <c r="L56" s="9"/>
      <c r="M56" s="10"/>
      <c r="N56" s="10"/>
      <c r="O56" s="10"/>
      <c r="P56" s="11"/>
    </row>
    <row r="57" spans="3:16" s="7" customFormat="1" ht="24.95" customHeight="1" x14ac:dyDescent="0.25">
      <c r="C57" s="8"/>
      <c r="H57" s="9"/>
      <c r="I57" s="9"/>
      <c r="L57" s="9"/>
      <c r="M57" s="10"/>
      <c r="N57" s="10"/>
      <c r="O57" s="10"/>
      <c r="P57" s="11"/>
    </row>
    <row r="58" spans="3:16" s="7" customFormat="1" ht="24.95" customHeight="1" x14ac:dyDescent="0.25">
      <c r="C58" s="8"/>
      <c r="H58" s="9"/>
      <c r="I58" s="9"/>
      <c r="L58" s="9"/>
      <c r="M58" s="10"/>
      <c r="N58" s="10"/>
      <c r="O58" s="10"/>
      <c r="P58" s="11"/>
    </row>
    <row r="59" spans="3:16" s="7" customFormat="1" ht="24.95" customHeight="1" x14ac:dyDescent="0.25">
      <c r="C59" s="8"/>
      <c r="H59" s="9"/>
      <c r="I59" s="9"/>
      <c r="L59" s="9"/>
      <c r="M59" s="10"/>
      <c r="N59" s="10"/>
      <c r="O59" s="10"/>
      <c r="P59" s="11"/>
    </row>
    <row r="60" spans="3:16" s="7" customFormat="1" ht="24.95" customHeight="1" x14ac:dyDescent="0.25">
      <c r="C60" s="8"/>
      <c r="H60" s="9"/>
      <c r="I60" s="9"/>
      <c r="L60" s="9"/>
      <c r="M60" s="10"/>
      <c r="N60" s="10"/>
      <c r="O60" s="10"/>
      <c r="P60" s="11"/>
    </row>
    <row r="61" spans="3:16" s="7" customFormat="1" ht="24.95" customHeight="1" x14ac:dyDescent="0.25">
      <c r="C61" s="8"/>
      <c r="H61" s="9"/>
      <c r="I61" s="9"/>
      <c r="L61" s="9"/>
      <c r="M61" s="10"/>
      <c r="N61" s="10"/>
      <c r="O61" s="10"/>
      <c r="P61" s="11"/>
    </row>
    <row r="62" spans="3:16" s="7" customFormat="1" ht="24.95" customHeight="1" x14ac:dyDescent="0.25">
      <c r="C62" s="8"/>
      <c r="H62" s="9"/>
      <c r="I62" s="9"/>
      <c r="L62" s="9"/>
      <c r="M62" s="10"/>
      <c r="N62" s="10"/>
      <c r="O62" s="10"/>
      <c r="P62" s="11"/>
    </row>
    <row r="63" spans="3:16" s="7" customFormat="1" ht="24.95" customHeight="1" x14ac:dyDescent="0.25">
      <c r="C63" s="8"/>
      <c r="H63" s="9"/>
      <c r="I63" s="9"/>
      <c r="L63" s="9"/>
      <c r="M63" s="10"/>
      <c r="N63" s="10"/>
      <c r="O63" s="10"/>
      <c r="P63" s="11"/>
    </row>
    <row r="64" spans="3:16" s="7" customFormat="1" ht="24.95" customHeight="1" x14ac:dyDescent="0.25">
      <c r="C64" s="8"/>
      <c r="H64" s="9"/>
      <c r="I64" s="9"/>
      <c r="L64" s="9"/>
      <c r="M64" s="10"/>
      <c r="N64" s="10"/>
      <c r="O64" s="10"/>
      <c r="P64" s="11"/>
    </row>
    <row r="65" spans="3:16" s="7" customFormat="1" ht="24.95" customHeight="1" x14ac:dyDescent="0.25">
      <c r="C65" s="8"/>
      <c r="H65" s="9"/>
      <c r="I65" s="9"/>
      <c r="L65" s="9"/>
      <c r="M65" s="10"/>
      <c r="N65" s="10"/>
      <c r="O65" s="10"/>
      <c r="P65" s="11"/>
    </row>
    <row r="66" spans="3:16" s="7" customFormat="1" ht="24.95" customHeight="1" x14ac:dyDescent="0.25">
      <c r="C66" s="8"/>
      <c r="H66" s="9"/>
      <c r="I66" s="9"/>
      <c r="L66" s="9"/>
      <c r="M66" s="10"/>
      <c r="N66" s="10"/>
      <c r="O66" s="10"/>
      <c r="P66" s="11"/>
    </row>
    <row r="67" spans="3:16" ht="24.95" customHeight="1" x14ac:dyDescent="0.25"/>
    <row r="68" spans="3:16" ht="24.95" customHeight="1" x14ac:dyDescent="0.25"/>
    <row r="69" spans="3:16" ht="24.95" customHeight="1" x14ac:dyDescent="0.25"/>
    <row r="70" spans="3:16" ht="24.95" customHeight="1" x14ac:dyDescent="0.25"/>
    <row r="71" spans="3:16" ht="24.95" customHeight="1" x14ac:dyDescent="0.25"/>
    <row r="72" spans="3:16" ht="24.95" customHeight="1" x14ac:dyDescent="0.25"/>
  </sheetData>
  <sheetProtection autoFilter="0"/>
  <autoFilter ref="C3:X26" xr:uid="{7C49D73E-C047-44FB-805D-CF7FAB59D4A5}"/>
  <mergeCells count="9">
    <mergeCell ref="D2:X2"/>
    <mergeCell ref="B3:C3"/>
    <mergeCell ref="B5:C11"/>
    <mergeCell ref="B25:C26"/>
    <mergeCell ref="B18:C19"/>
    <mergeCell ref="B20:C21"/>
    <mergeCell ref="B23:C24"/>
    <mergeCell ref="B13:C14"/>
    <mergeCell ref="B16:C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8312A-7427-4E2A-9630-9E64F39E790D}">
  <dimension ref="A1:DS57"/>
  <sheetViews>
    <sheetView zoomScale="90" zoomScaleNormal="90" workbookViewId="0">
      <pane ySplit="3" topLeftCell="A4" activePane="bottomLeft" state="frozen"/>
      <selection pane="bottomLeft" activeCell="L17" sqref="L17"/>
    </sheetView>
  </sheetViews>
  <sheetFormatPr defaultColWidth="9.140625" defaultRowHeight="15" x14ac:dyDescent="0.25"/>
  <cols>
    <col min="1" max="1" width="2" style="7" customWidth="1"/>
    <col min="2" max="2" width="7.5703125" style="1" bestFit="1" customWidth="1"/>
    <col min="3" max="3" width="10" style="6" customWidth="1"/>
    <col min="4" max="4" width="6.28515625" style="1" customWidth="1"/>
    <col min="5" max="5" width="16" style="1" customWidth="1"/>
    <col min="6" max="6" width="7.42578125" style="1" customWidth="1"/>
    <col min="7" max="7" width="8.140625" style="3" bestFit="1" customWidth="1"/>
    <col min="8" max="8" width="9.28515625" style="3" customWidth="1"/>
    <col min="9" max="9" width="8.42578125" style="1" customWidth="1"/>
    <col min="10" max="10" width="8.140625" style="1" customWidth="1"/>
    <col min="11" max="11" width="8.42578125" style="3" bestFit="1" customWidth="1"/>
    <col min="12" max="12" width="8.42578125" style="4" customWidth="1"/>
    <col min="13" max="13" width="9.85546875" style="4" bestFit="1" customWidth="1"/>
    <col min="14" max="14" width="10.28515625" style="4" bestFit="1" customWidth="1"/>
    <col min="15" max="15" width="6.42578125" style="5" customWidth="1"/>
    <col min="16" max="16" width="8.85546875" style="1" customWidth="1"/>
    <col min="17" max="17" width="10.28515625" style="1" customWidth="1"/>
    <col min="18" max="18" width="11.42578125" style="1" customWidth="1"/>
    <col min="19" max="19" width="10.42578125" style="1" bestFit="1" customWidth="1"/>
    <col min="20" max="20" width="56.85546875" style="1" customWidth="1"/>
    <col min="21" max="24" width="9.140625" style="7"/>
    <col min="25" max="25" width="13.42578125" style="7" customWidth="1"/>
    <col min="26" max="123" width="9.140625" style="7"/>
    <col min="124" max="16384" width="9.140625" style="1"/>
  </cols>
  <sheetData>
    <row r="1" spans="1:123" s="7" customFormat="1" ht="7.5" customHeight="1" thickBot="1" x14ac:dyDescent="0.3">
      <c r="C1" s="8"/>
      <c r="G1" s="9"/>
      <c r="H1" s="9"/>
      <c r="K1" s="9"/>
      <c r="L1" s="10"/>
      <c r="M1" s="10"/>
      <c r="N1" s="10"/>
      <c r="O1" s="11"/>
    </row>
    <row r="2" spans="1:123" ht="39" customHeight="1" thickBot="1" x14ac:dyDescent="0.3">
      <c r="B2" s="183" t="s">
        <v>0</v>
      </c>
      <c r="C2" s="184">
        <v>7.5999999999999998E-2</v>
      </c>
      <c r="D2" s="489" t="s">
        <v>295</v>
      </c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90"/>
      <c r="U2" s="13"/>
      <c r="V2" s="13"/>
      <c r="W2" s="13"/>
      <c r="X2" s="14"/>
      <c r="Y2" s="15"/>
    </row>
    <row r="3" spans="1:123" s="2" customFormat="1" ht="66.75" customHeight="1" thickBot="1" x14ac:dyDescent="0.3">
      <c r="A3" s="117"/>
      <c r="B3" s="492" t="s">
        <v>1</v>
      </c>
      <c r="C3" s="493"/>
      <c r="D3" s="109" t="s">
        <v>2</v>
      </c>
      <c r="E3" s="109" t="s">
        <v>3</v>
      </c>
      <c r="F3" s="109" t="s">
        <v>4</v>
      </c>
      <c r="G3" s="110" t="s">
        <v>5</v>
      </c>
      <c r="H3" s="110" t="s">
        <v>6</v>
      </c>
      <c r="I3" s="109" t="s">
        <v>7</v>
      </c>
      <c r="J3" s="111" t="s">
        <v>8</v>
      </c>
      <c r="K3" s="110" t="s">
        <v>9</v>
      </c>
      <c r="L3" s="112" t="s">
        <v>11</v>
      </c>
      <c r="M3" s="113" t="s">
        <v>289</v>
      </c>
      <c r="N3" s="112" t="s">
        <v>15</v>
      </c>
      <c r="O3" s="114" t="s">
        <v>16</v>
      </c>
      <c r="P3" s="111" t="s">
        <v>17</v>
      </c>
      <c r="Q3" s="109" t="s">
        <v>20</v>
      </c>
      <c r="R3" s="109" t="s">
        <v>199</v>
      </c>
      <c r="S3" s="109" t="s">
        <v>24</v>
      </c>
      <c r="T3" s="115" t="s">
        <v>25</v>
      </c>
      <c r="U3" s="33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</row>
    <row r="4" spans="1:123" s="12" customFormat="1" ht="5.0999999999999996" customHeight="1" thickBot="1" x14ac:dyDescent="0.3">
      <c r="B4" s="152"/>
      <c r="C4" s="152"/>
      <c r="D4" s="153"/>
      <c r="E4" s="153"/>
      <c r="F4" s="153"/>
      <c r="G4" s="154"/>
      <c r="H4" s="154"/>
      <c r="I4" s="153"/>
      <c r="J4" s="153"/>
      <c r="K4" s="154"/>
      <c r="L4" s="155"/>
      <c r="M4" s="155"/>
      <c r="N4" s="155"/>
      <c r="O4" s="156"/>
      <c r="P4" s="153"/>
      <c r="Q4" s="153"/>
      <c r="R4" s="153"/>
      <c r="S4" s="153"/>
      <c r="T4" s="153"/>
    </row>
    <row r="5" spans="1:123" ht="50.1" customHeight="1" thickBot="1" x14ac:dyDescent="0.3">
      <c r="A5" s="116"/>
      <c r="B5" s="483" t="s">
        <v>282</v>
      </c>
      <c r="C5" s="484"/>
      <c r="D5" s="35" t="s">
        <v>201</v>
      </c>
      <c r="E5" s="36" t="s">
        <v>200</v>
      </c>
      <c r="F5" s="35" t="s">
        <v>6</v>
      </c>
      <c r="G5" s="167">
        <f>C2-H5</f>
        <v>4.8899999999999999E-2</v>
      </c>
      <c r="H5" s="167">
        <v>2.7099999999999999E-2</v>
      </c>
      <c r="I5" s="129" t="s">
        <v>115</v>
      </c>
      <c r="J5" s="129" t="s">
        <v>30</v>
      </c>
      <c r="K5" s="167">
        <v>2.4899999999999999E-2</v>
      </c>
      <c r="L5" s="168">
        <v>150</v>
      </c>
      <c r="M5" s="168" t="s">
        <v>170</v>
      </c>
      <c r="N5" s="168" t="s">
        <v>33</v>
      </c>
      <c r="O5" s="169">
        <v>0.8</v>
      </c>
      <c r="P5" s="130" t="s">
        <v>117</v>
      </c>
      <c r="Q5" s="178" t="s">
        <v>203</v>
      </c>
      <c r="R5" s="130" t="s">
        <v>110</v>
      </c>
      <c r="S5" s="129" t="s">
        <v>202</v>
      </c>
      <c r="T5" s="179"/>
    </row>
    <row r="6" spans="1:123" s="7" customFormat="1" ht="9.9499999999999993" customHeight="1" thickBot="1" x14ac:dyDescent="0.3">
      <c r="B6" s="126"/>
      <c r="C6" s="126"/>
      <c r="D6" s="132"/>
      <c r="E6" s="139"/>
      <c r="F6" s="132"/>
      <c r="G6" s="143"/>
      <c r="H6" s="143"/>
      <c r="I6" s="142"/>
      <c r="J6" s="142"/>
      <c r="K6" s="143"/>
      <c r="L6" s="144"/>
      <c r="M6" s="144"/>
      <c r="N6" s="144"/>
      <c r="O6" s="145"/>
      <c r="P6" s="141"/>
      <c r="Q6" s="145"/>
      <c r="R6" s="146"/>
      <c r="S6" s="142"/>
      <c r="T6" s="165"/>
    </row>
    <row r="7" spans="1:123" s="7" customFormat="1" ht="50.1" customHeight="1" thickBot="1" x14ac:dyDescent="0.3">
      <c r="A7" s="116"/>
      <c r="B7" s="491" t="s">
        <v>284</v>
      </c>
      <c r="C7" s="484"/>
      <c r="D7" s="58" t="s">
        <v>205</v>
      </c>
      <c r="E7" s="130" t="s">
        <v>204</v>
      </c>
      <c r="F7" s="129" t="s">
        <v>6</v>
      </c>
      <c r="G7" s="167">
        <f>C2-H7</f>
        <v>5.0900000000000001E-2</v>
      </c>
      <c r="H7" s="167">
        <v>2.5100000000000001E-2</v>
      </c>
      <c r="I7" s="129" t="s">
        <v>115</v>
      </c>
      <c r="J7" s="129" t="s">
        <v>30</v>
      </c>
      <c r="K7" s="167">
        <v>2.5000000000000001E-2</v>
      </c>
      <c r="L7" s="168">
        <v>150</v>
      </c>
      <c r="M7" s="168" t="s">
        <v>170</v>
      </c>
      <c r="N7" s="168" t="s">
        <v>59</v>
      </c>
      <c r="O7" s="169">
        <v>0.6</v>
      </c>
      <c r="P7" s="130" t="s">
        <v>117</v>
      </c>
      <c r="Q7" s="178" t="s">
        <v>203</v>
      </c>
      <c r="R7" s="130" t="s">
        <v>110</v>
      </c>
      <c r="S7" s="170" t="s">
        <v>206</v>
      </c>
      <c r="T7" s="166"/>
    </row>
    <row r="8" spans="1:123" s="7" customFormat="1" ht="9.9499999999999993" customHeight="1" thickBot="1" x14ac:dyDescent="0.3">
      <c r="B8" s="126"/>
      <c r="C8" s="126"/>
      <c r="D8" s="132"/>
      <c r="E8" s="133"/>
      <c r="F8" s="134"/>
      <c r="G8" s="135"/>
      <c r="H8" s="135"/>
      <c r="I8" s="134"/>
      <c r="J8" s="134"/>
      <c r="K8" s="135"/>
      <c r="L8" s="136"/>
      <c r="M8" s="136"/>
      <c r="N8" s="136"/>
      <c r="O8" s="137"/>
      <c r="P8" s="133"/>
      <c r="Q8" s="137"/>
      <c r="R8" s="138"/>
      <c r="S8" s="134"/>
      <c r="T8" s="139"/>
    </row>
    <row r="9" spans="1:123" s="7" customFormat="1" ht="50.1" customHeight="1" thickBot="1" x14ac:dyDescent="0.3">
      <c r="A9" s="116"/>
      <c r="B9" s="498" t="s">
        <v>293</v>
      </c>
      <c r="C9" s="499"/>
      <c r="D9" s="58" t="s">
        <v>190</v>
      </c>
      <c r="E9" s="130" t="s">
        <v>191</v>
      </c>
      <c r="F9" s="129" t="s">
        <v>6</v>
      </c>
      <c r="G9" s="167">
        <f>C2-H9</f>
        <v>7.5999999999999998E-2</v>
      </c>
      <c r="H9" s="167">
        <v>0</v>
      </c>
      <c r="I9" s="129" t="s">
        <v>99</v>
      </c>
      <c r="J9" s="129" t="s">
        <v>42</v>
      </c>
      <c r="K9" s="167" t="s">
        <v>42</v>
      </c>
      <c r="L9" s="181" t="s">
        <v>207</v>
      </c>
      <c r="M9" s="168" t="s">
        <v>170</v>
      </c>
      <c r="N9" s="168" t="s">
        <v>33</v>
      </c>
      <c r="O9" s="169">
        <v>0.8</v>
      </c>
      <c r="P9" s="130" t="s">
        <v>117</v>
      </c>
      <c r="Q9" s="178" t="s">
        <v>203</v>
      </c>
      <c r="R9" s="130" t="s">
        <v>110</v>
      </c>
      <c r="S9" s="170" t="s">
        <v>206</v>
      </c>
      <c r="T9" s="42"/>
    </row>
    <row r="10" spans="1:123" s="7" customFormat="1" ht="9.9499999999999993" customHeight="1" thickBot="1" x14ac:dyDescent="0.3">
      <c r="B10" s="140"/>
      <c r="C10" s="131"/>
      <c r="D10" s="132"/>
      <c r="E10" s="141"/>
      <c r="F10" s="142"/>
      <c r="G10" s="143"/>
      <c r="H10" s="143"/>
      <c r="I10" s="142"/>
      <c r="J10" s="142"/>
      <c r="K10" s="143"/>
      <c r="L10" s="143"/>
      <c r="M10" s="144"/>
      <c r="N10" s="144"/>
      <c r="O10" s="145"/>
      <c r="P10" s="142"/>
      <c r="Q10" s="145"/>
      <c r="R10" s="146"/>
      <c r="S10" s="142"/>
      <c r="T10" s="148"/>
    </row>
    <row r="11" spans="1:123" s="7" customFormat="1" ht="50.1" customHeight="1" thickBot="1" x14ac:dyDescent="0.3">
      <c r="A11" s="116"/>
      <c r="B11" s="491" t="s">
        <v>279</v>
      </c>
      <c r="C11" s="484"/>
      <c r="D11" s="106" t="s">
        <v>256</v>
      </c>
      <c r="E11" s="102" t="s">
        <v>171</v>
      </c>
      <c r="F11" s="101" t="s">
        <v>6</v>
      </c>
      <c r="G11" s="103">
        <f>C2-H11</f>
        <v>6.6900000000000001E-2</v>
      </c>
      <c r="H11" s="103">
        <v>9.1000000000000004E-3</v>
      </c>
      <c r="I11" s="101" t="s">
        <v>115</v>
      </c>
      <c r="J11" s="101" t="s">
        <v>30</v>
      </c>
      <c r="K11" s="103">
        <v>4.2900000000000001E-2</v>
      </c>
      <c r="L11" s="104">
        <v>150</v>
      </c>
      <c r="M11" s="104" t="s">
        <v>170</v>
      </c>
      <c r="N11" s="104" t="s">
        <v>67</v>
      </c>
      <c r="O11" s="105">
        <v>0.75</v>
      </c>
      <c r="P11" s="102" t="s">
        <v>117</v>
      </c>
      <c r="Q11" s="182" t="s">
        <v>203</v>
      </c>
      <c r="R11" s="102" t="s">
        <v>110</v>
      </c>
      <c r="S11" s="171" t="s">
        <v>202</v>
      </c>
      <c r="T11" s="180"/>
    </row>
    <row r="12" spans="1:123" s="7" customFormat="1" ht="24.95" customHeight="1" x14ac:dyDescent="0.25">
      <c r="B12" s="23"/>
      <c r="C12" s="24"/>
      <c r="D12" s="23"/>
      <c r="G12" s="9"/>
      <c r="H12" s="9"/>
      <c r="K12" s="9"/>
      <c r="L12" s="10"/>
      <c r="M12" s="10"/>
      <c r="N12" s="10"/>
      <c r="O12" s="11"/>
    </row>
    <row r="13" spans="1:123" s="7" customFormat="1" ht="24.95" customHeight="1" x14ac:dyDescent="0.25">
      <c r="C13" s="8"/>
      <c r="G13" s="9"/>
      <c r="H13" s="9"/>
      <c r="K13" s="9"/>
      <c r="L13" s="10"/>
      <c r="M13" s="10"/>
      <c r="O13" s="10"/>
    </row>
    <row r="14" spans="1:123" s="7" customFormat="1" ht="24.95" customHeight="1" x14ac:dyDescent="0.25">
      <c r="C14" s="8"/>
      <c r="G14" s="9"/>
      <c r="H14" s="9"/>
      <c r="K14" s="9"/>
      <c r="L14" s="10"/>
      <c r="M14" s="10"/>
      <c r="N14" s="10"/>
      <c r="O14" s="11"/>
    </row>
    <row r="15" spans="1:123" s="7" customFormat="1" ht="24.95" customHeight="1" x14ac:dyDescent="0.25">
      <c r="C15" s="8"/>
      <c r="G15" s="9"/>
      <c r="H15" s="9"/>
      <c r="K15" s="9"/>
      <c r="L15" s="10"/>
      <c r="M15" s="10"/>
      <c r="N15" s="10"/>
      <c r="O15" s="11"/>
    </row>
    <row r="16" spans="1:123" s="7" customFormat="1" ht="24.95" customHeight="1" x14ac:dyDescent="0.25">
      <c r="C16" s="8"/>
      <c r="G16" s="9"/>
      <c r="H16" s="9"/>
      <c r="K16" s="9"/>
      <c r="L16" s="10"/>
      <c r="M16" s="10"/>
      <c r="N16" s="10"/>
      <c r="O16" s="11"/>
    </row>
    <row r="17" spans="3:15" s="7" customFormat="1" ht="24.95" customHeight="1" x14ac:dyDescent="0.25">
      <c r="C17" s="8"/>
      <c r="G17" s="9"/>
      <c r="H17" s="9"/>
      <c r="K17" s="9"/>
      <c r="L17" s="10"/>
      <c r="M17" s="10"/>
      <c r="N17" s="10"/>
      <c r="O17" s="11"/>
    </row>
    <row r="18" spans="3:15" s="7" customFormat="1" ht="24.95" customHeight="1" x14ac:dyDescent="0.25">
      <c r="C18" s="8"/>
      <c r="G18" s="9"/>
      <c r="H18" s="9"/>
      <c r="K18" s="9"/>
      <c r="L18" s="10"/>
      <c r="M18" s="10"/>
      <c r="N18" s="10"/>
      <c r="O18" s="11"/>
    </row>
    <row r="19" spans="3:15" s="7" customFormat="1" ht="24.95" customHeight="1" x14ac:dyDescent="0.25">
      <c r="C19" s="8"/>
      <c r="G19" s="9"/>
      <c r="H19" s="9"/>
      <c r="K19" s="9"/>
      <c r="L19" s="10"/>
      <c r="M19" s="10"/>
      <c r="N19" s="10"/>
      <c r="O19" s="11"/>
    </row>
    <row r="20" spans="3:15" s="7" customFormat="1" ht="24.95" customHeight="1" x14ac:dyDescent="0.25">
      <c r="C20" s="8"/>
      <c r="G20" s="9"/>
      <c r="H20" s="9"/>
      <c r="K20" s="9"/>
      <c r="L20" s="10"/>
      <c r="M20" s="10"/>
      <c r="N20" s="10"/>
      <c r="O20" s="11"/>
    </row>
    <row r="21" spans="3:15" s="7" customFormat="1" ht="24.95" customHeight="1" x14ac:dyDescent="0.25">
      <c r="C21" s="8"/>
      <c r="G21" s="9"/>
      <c r="H21" s="9"/>
      <c r="K21" s="9"/>
      <c r="L21" s="10"/>
      <c r="M21" s="10"/>
      <c r="N21" s="10"/>
      <c r="O21" s="11"/>
    </row>
    <row r="22" spans="3:15" s="7" customFormat="1" ht="24.95" customHeight="1" x14ac:dyDescent="0.25">
      <c r="C22" s="8"/>
      <c r="G22" s="9"/>
      <c r="H22" s="9"/>
      <c r="K22" s="9"/>
      <c r="L22" s="10"/>
      <c r="M22" s="10"/>
      <c r="N22" s="10"/>
      <c r="O22" s="11"/>
    </row>
    <row r="23" spans="3:15" s="7" customFormat="1" ht="24.95" customHeight="1" x14ac:dyDescent="0.25">
      <c r="C23" s="8"/>
      <c r="G23" s="9"/>
      <c r="H23" s="9"/>
      <c r="K23" s="9"/>
      <c r="L23" s="10"/>
      <c r="M23" s="10"/>
      <c r="N23" s="10"/>
      <c r="O23" s="11"/>
    </row>
    <row r="24" spans="3:15" s="7" customFormat="1" ht="24.95" customHeight="1" x14ac:dyDescent="0.25">
      <c r="C24" s="8"/>
      <c r="G24" s="9"/>
      <c r="H24" s="9"/>
      <c r="K24" s="9"/>
      <c r="L24" s="10"/>
      <c r="M24" s="10"/>
      <c r="N24" s="10"/>
      <c r="O24" s="11"/>
    </row>
    <row r="25" spans="3:15" s="7" customFormat="1" ht="24.95" customHeight="1" x14ac:dyDescent="0.25">
      <c r="C25" s="8"/>
      <c r="G25" s="9"/>
      <c r="H25" s="9"/>
      <c r="K25" s="9"/>
      <c r="L25" s="10"/>
      <c r="M25" s="10"/>
      <c r="N25" s="10"/>
      <c r="O25" s="11"/>
    </row>
    <row r="26" spans="3:15" s="7" customFormat="1" ht="24.95" customHeight="1" x14ac:dyDescent="0.25">
      <c r="C26" s="8"/>
      <c r="G26" s="9"/>
      <c r="H26" s="9"/>
      <c r="K26" s="9"/>
      <c r="L26" s="10"/>
      <c r="M26" s="10"/>
      <c r="N26" s="10"/>
      <c r="O26" s="11"/>
    </row>
    <row r="27" spans="3:15" s="7" customFormat="1" ht="24.95" customHeight="1" x14ac:dyDescent="0.25">
      <c r="C27" s="8"/>
      <c r="G27" s="9"/>
      <c r="H27" s="9"/>
      <c r="K27" s="9"/>
      <c r="L27" s="10"/>
      <c r="M27" s="10"/>
      <c r="N27" s="10"/>
      <c r="O27" s="11"/>
    </row>
    <row r="28" spans="3:15" s="7" customFormat="1" ht="24.95" customHeight="1" x14ac:dyDescent="0.25">
      <c r="C28" s="8"/>
      <c r="G28" s="9"/>
      <c r="H28" s="9"/>
      <c r="K28" s="9"/>
      <c r="L28" s="10"/>
      <c r="M28" s="10"/>
      <c r="N28" s="10"/>
      <c r="O28" s="11"/>
    </row>
    <row r="29" spans="3:15" s="7" customFormat="1" ht="24.95" customHeight="1" x14ac:dyDescent="0.25">
      <c r="C29" s="8"/>
      <c r="G29" s="9"/>
      <c r="H29" s="9"/>
      <c r="K29" s="9"/>
      <c r="L29" s="10"/>
      <c r="M29" s="10"/>
      <c r="N29" s="10"/>
      <c r="O29" s="11"/>
    </row>
    <row r="30" spans="3:15" s="7" customFormat="1" ht="24.95" customHeight="1" x14ac:dyDescent="0.25">
      <c r="C30" s="8"/>
      <c r="G30" s="9"/>
      <c r="H30" s="9"/>
      <c r="K30" s="9"/>
      <c r="L30" s="10"/>
      <c r="M30" s="10"/>
      <c r="N30" s="10"/>
      <c r="O30" s="11"/>
    </row>
    <row r="31" spans="3:15" s="7" customFormat="1" ht="24.95" customHeight="1" x14ac:dyDescent="0.25">
      <c r="C31" s="8"/>
      <c r="G31" s="9"/>
      <c r="H31" s="9"/>
      <c r="K31" s="9"/>
      <c r="L31" s="10"/>
      <c r="M31" s="10"/>
      <c r="N31" s="10"/>
      <c r="O31" s="11"/>
    </row>
    <row r="32" spans="3:15" s="7" customFormat="1" ht="24.95" customHeight="1" x14ac:dyDescent="0.25">
      <c r="C32" s="8"/>
      <c r="G32" s="9"/>
      <c r="H32" s="9"/>
      <c r="K32" s="9"/>
      <c r="L32" s="10"/>
      <c r="M32" s="10"/>
      <c r="N32" s="10"/>
      <c r="O32" s="11"/>
    </row>
    <row r="33" spans="3:15" s="7" customFormat="1" ht="24.95" customHeight="1" x14ac:dyDescent="0.25">
      <c r="C33" s="8"/>
      <c r="G33" s="9"/>
      <c r="H33" s="9"/>
      <c r="K33" s="9"/>
      <c r="L33" s="10"/>
      <c r="M33" s="10"/>
      <c r="N33" s="10"/>
      <c r="O33" s="11"/>
    </row>
    <row r="34" spans="3:15" s="7" customFormat="1" ht="24.95" customHeight="1" x14ac:dyDescent="0.25">
      <c r="C34" s="8"/>
      <c r="G34" s="9"/>
      <c r="H34" s="9"/>
      <c r="K34" s="9"/>
      <c r="L34" s="10"/>
      <c r="M34" s="10"/>
      <c r="N34" s="10"/>
      <c r="O34" s="11"/>
    </row>
    <row r="35" spans="3:15" s="7" customFormat="1" ht="24.95" customHeight="1" x14ac:dyDescent="0.25">
      <c r="C35" s="8"/>
      <c r="G35" s="9"/>
      <c r="H35" s="9"/>
      <c r="K35" s="9"/>
      <c r="L35" s="10"/>
      <c r="M35" s="10"/>
      <c r="N35" s="10"/>
      <c r="O35" s="11"/>
    </row>
    <row r="36" spans="3:15" s="7" customFormat="1" ht="24.95" customHeight="1" x14ac:dyDescent="0.25">
      <c r="C36" s="8"/>
      <c r="G36" s="9"/>
      <c r="H36" s="9"/>
      <c r="K36" s="9"/>
      <c r="L36" s="10"/>
      <c r="M36" s="10"/>
      <c r="N36" s="10"/>
      <c r="O36" s="11"/>
    </row>
    <row r="37" spans="3:15" s="7" customFormat="1" ht="24.95" customHeight="1" x14ac:dyDescent="0.25">
      <c r="C37" s="8"/>
      <c r="G37" s="9"/>
      <c r="H37" s="9"/>
      <c r="K37" s="9"/>
      <c r="L37" s="10"/>
      <c r="M37" s="10"/>
      <c r="N37" s="10"/>
      <c r="O37" s="11"/>
    </row>
    <row r="38" spans="3:15" s="7" customFormat="1" ht="24.95" customHeight="1" x14ac:dyDescent="0.25">
      <c r="C38" s="8"/>
      <c r="G38" s="9"/>
      <c r="H38" s="9"/>
      <c r="K38" s="9"/>
      <c r="L38" s="10"/>
      <c r="M38" s="10"/>
      <c r="N38" s="10"/>
      <c r="O38" s="11"/>
    </row>
    <row r="39" spans="3:15" s="7" customFormat="1" ht="24.95" customHeight="1" x14ac:dyDescent="0.25">
      <c r="C39" s="8"/>
      <c r="G39" s="9"/>
      <c r="H39" s="9"/>
      <c r="K39" s="9"/>
      <c r="L39" s="10"/>
      <c r="M39" s="10"/>
      <c r="N39" s="10"/>
      <c r="O39" s="11"/>
    </row>
    <row r="40" spans="3:15" s="7" customFormat="1" ht="24.95" customHeight="1" x14ac:dyDescent="0.25">
      <c r="C40" s="8"/>
      <c r="G40" s="9"/>
      <c r="H40" s="9"/>
      <c r="K40" s="9"/>
      <c r="L40" s="10"/>
      <c r="M40" s="10"/>
      <c r="N40" s="10"/>
      <c r="O40" s="11"/>
    </row>
    <row r="41" spans="3:15" s="7" customFormat="1" ht="24.95" customHeight="1" x14ac:dyDescent="0.25">
      <c r="C41" s="8"/>
      <c r="G41" s="9"/>
      <c r="H41" s="9"/>
      <c r="K41" s="9"/>
      <c r="L41" s="10"/>
      <c r="M41" s="10"/>
      <c r="N41" s="10"/>
      <c r="O41" s="11"/>
    </row>
    <row r="42" spans="3:15" s="7" customFormat="1" ht="24.95" customHeight="1" x14ac:dyDescent="0.25">
      <c r="C42" s="8"/>
      <c r="G42" s="9"/>
      <c r="H42" s="9"/>
      <c r="K42" s="9"/>
      <c r="L42" s="10"/>
      <c r="M42" s="10"/>
      <c r="N42" s="10"/>
      <c r="O42" s="11"/>
    </row>
    <row r="43" spans="3:15" s="7" customFormat="1" ht="24.95" customHeight="1" x14ac:dyDescent="0.25">
      <c r="C43" s="8"/>
      <c r="G43" s="9"/>
      <c r="H43" s="9"/>
      <c r="K43" s="9"/>
      <c r="L43" s="10"/>
      <c r="M43" s="10"/>
      <c r="N43" s="10"/>
      <c r="O43" s="11"/>
    </row>
    <row r="44" spans="3:15" s="7" customFormat="1" ht="24.95" customHeight="1" x14ac:dyDescent="0.25">
      <c r="C44" s="8"/>
      <c r="G44" s="9"/>
      <c r="H44" s="9"/>
      <c r="K44" s="9"/>
      <c r="L44" s="10"/>
      <c r="M44" s="10"/>
      <c r="N44" s="10"/>
      <c r="O44" s="11"/>
    </row>
    <row r="45" spans="3:15" s="7" customFormat="1" ht="24.95" customHeight="1" x14ac:dyDescent="0.25">
      <c r="C45" s="8"/>
      <c r="G45" s="9"/>
      <c r="H45" s="9"/>
      <c r="K45" s="9"/>
      <c r="L45" s="10"/>
      <c r="M45" s="10"/>
      <c r="N45" s="10"/>
      <c r="O45" s="11"/>
    </row>
    <row r="46" spans="3:15" s="7" customFormat="1" ht="24.95" customHeight="1" x14ac:dyDescent="0.25">
      <c r="C46" s="8"/>
      <c r="G46" s="9"/>
      <c r="H46" s="9"/>
      <c r="K46" s="9"/>
      <c r="L46" s="10"/>
      <c r="M46" s="10"/>
      <c r="N46" s="10"/>
      <c r="O46" s="11"/>
    </row>
    <row r="47" spans="3:15" s="7" customFormat="1" ht="24.95" customHeight="1" x14ac:dyDescent="0.25">
      <c r="C47" s="8"/>
      <c r="G47" s="9"/>
      <c r="H47" s="9"/>
      <c r="K47" s="9"/>
      <c r="L47" s="10"/>
      <c r="M47" s="10"/>
      <c r="N47" s="10"/>
      <c r="O47" s="11"/>
    </row>
    <row r="48" spans="3:15" s="7" customFormat="1" ht="24.95" customHeight="1" x14ac:dyDescent="0.25">
      <c r="C48" s="8"/>
      <c r="G48" s="9"/>
      <c r="H48" s="9"/>
      <c r="K48" s="9"/>
      <c r="L48" s="10"/>
      <c r="M48" s="10"/>
      <c r="N48" s="10"/>
      <c r="O48" s="11"/>
    </row>
    <row r="49" spans="3:15" s="7" customFormat="1" ht="24.95" customHeight="1" x14ac:dyDescent="0.25">
      <c r="C49" s="8"/>
      <c r="G49" s="9"/>
      <c r="H49" s="9"/>
      <c r="K49" s="9"/>
      <c r="L49" s="10"/>
      <c r="M49" s="10"/>
      <c r="N49" s="10"/>
      <c r="O49" s="11"/>
    </row>
    <row r="50" spans="3:15" s="7" customFormat="1" ht="24.95" customHeight="1" x14ac:dyDescent="0.25">
      <c r="C50" s="8"/>
      <c r="G50" s="9"/>
      <c r="H50" s="9"/>
      <c r="K50" s="9"/>
      <c r="L50" s="10"/>
      <c r="M50" s="10"/>
      <c r="N50" s="10"/>
      <c r="O50" s="11"/>
    </row>
    <row r="51" spans="3:15" s="7" customFormat="1" ht="24.95" customHeight="1" x14ac:dyDescent="0.25">
      <c r="C51" s="8"/>
      <c r="G51" s="9"/>
      <c r="H51" s="9"/>
      <c r="K51" s="9"/>
      <c r="L51" s="10"/>
      <c r="M51" s="10"/>
      <c r="N51" s="10"/>
      <c r="O51" s="11"/>
    </row>
    <row r="52" spans="3:15" ht="24.95" customHeight="1" x14ac:dyDescent="0.25"/>
    <row r="53" spans="3:15" ht="24.95" customHeight="1" x14ac:dyDescent="0.25"/>
    <row r="54" spans="3:15" ht="24.95" customHeight="1" x14ac:dyDescent="0.25"/>
    <row r="55" spans="3:15" ht="24.95" customHeight="1" x14ac:dyDescent="0.25"/>
    <row r="56" spans="3:15" ht="24.95" customHeight="1" x14ac:dyDescent="0.25"/>
    <row r="57" spans="3:15" ht="24.95" customHeight="1" x14ac:dyDescent="0.25"/>
  </sheetData>
  <sheetProtection autoFilter="0"/>
  <autoFilter ref="C3:T11" xr:uid="{7C49D73E-C047-44FB-805D-CF7FAB59D4A5}"/>
  <mergeCells count="6">
    <mergeCell ref="B11:C11"/>
    <mergeCell ref="D2:T2"/>
    <mergeCell ref="B3:C3"/>
    <mergeCell ref="B5:C5"/>
    <mergeCell ref="B7:C7"/>
    <mergeCell ref="B9:C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9433-74B7-493D-8EC9-B76B29B4A8AC}">
  <dimension ref="A1:L60"/>
  <sheetViews>
    <sheetView topLeftCell="A38" workbookViewId="0">
      <selection activeCell="A51" sqref="A51"/>
    </sheetView>
  </sheetViews>
  <sheetFormatPr defaultColWidth="11.42578125" defaultRowHeight="15" x14ac:dyDescent="0.25"/>
  <cols>
    <col min="2" max="2" width="29.42578125" bestFit="1" customWidth="1"/>
    <col min="4" max="4" width="55.140625" customWidth="1"/>
    <col min="5" max="5" width="16.7109375" customWidth="1"/>
    <col min="7" max="7" width="15.85546875" bestFit="1" customWidth="1"/>
    <col min="8" max="8" width="18.42578125" customWidth="1"/>
    <col min="9" max="9" width="11.85546875" bestFit="1" customWidth="1"/>
    <col min="10" max="10" width="11.85546875" customWidth="1"/>
  </cols>
  <sheetData>
    <row r="1" spans="1:12" ht="34.5" thickBot="1" x14ac:dyDescent="0.3">
      <c r="A1" s="25" t="s">
        <v>208</v>
      </c>
      <c r="B1" s="25" t="s">
        <v>1</v>
      </c>
      <c r="C1" s="25" t="s">
        <v>209</v>
      </c>
      <c r="D1" s="25" t="s">
        <v>197</v>
      </c>
      <c r="E1" s="25" t="s">
        <v>16</v>
      </c>
      <c r="F1" s="25" t="s">
        <v>5</v>
      </c>
      <c r="G1" s="25" t="s">
        <v>198</v>
      </c>
      <c r="H1" s="25" t="s">
        <v>11</v>
      </c>
      <c r="I1" s="25" t="s">
        <v>210</v>
      </c>
      <c r="J1" s="25" t="s">
        <v>166</v>
      </c>
      <c r="K1" s="25" t="s">
        <v>211</v>
      </c>
      <c r="L1" s="25" t="s">
        <v>212</v>
      </c>
    </row>
    <row r="2" spans="1:12" x14ac:dyDescent="0.25">
      <c r="A2" s="26" t="str">
        <f>_xlfn.XLOOKUP($C2,'New Business'!D:D,'New Business'!B:B)</f>
        <v>Residential 
Standard</v>
      </c>
      <c r="B2" s="26">
        <f>_xlfn.XLOOKUP($C2,'New Business'!D:D,'New Business'!C:C)</f>
        <v>0</v>
      </c>
      <c r="C2" s="26" t="str">
        <f>'New Business'!D5</f>
        <v>D175</v>
      </c>
      <c r="D2" s="27" t="str">
        <f>_xlfn.XLOOKUP($C2,'New Business'!D:D,'New Business'!E:E)</f>
        <v>2 year discount</v>
      </c>
      <c r="E2" s="27">
        <f>_xlfn.XLOOKUP($C2,'New Business'!D:D,'New Business'!R:R)</f>
        <v>0.8</v>
      </c>
      <c r="F2" s="28">
        <f>_xlfn.XLOOKUP($C2,'New Business'!D:D,'New Business'!G:G)</f>
        <v>4.6899999999999997E-2</v>
      </c>
      <c r="G2" s="28" t="str">
        <f>_xlfn.XLOOKUP($C2,'New Business'!$D:$D,'New Business'!S:S)</f>
        <v>2%, 2%</v>
      </c>
      <c r="H2" s="29">
        <f>_xlfn.XLOOKUP($C2,'New Business'!$D:$D,'New Business'!M:M)</f>
        <v>499</v>
      </c>
      <c r="I2" s="30" t="str" cm="1">
        <f t="array" ref="I2">_xlfn.XLOOKUP($C2, 'New Business'!$D:$D, 'New Business'!P:P &amp; "-" &amp; 'New Business'!Q:Q)</f>
        <v>£50k-£500k</v>
      </c>
      <c r="J2" s="27">
        <f>_xlfn.XLOOKUP($C2,'New Business'!$D:$D,'New Business'!T:T)</f>
        <v>0.25</v>
      </c>
      <c r="K2" s="27" t="str">
        <f>_xlfn.XLOOKUP($C2,'New Business'!$D:$D,'New Business'!N:N)</f>
        <v>Y</v>
      </c>
      <c r="L2" s="27" t="str">
        <f>_xlfn.XLOOKUP($C2,'New Business'!$D:$D,'New Business'!O:O)</f>
        <v>Y</v>
      </c>
    </row>
    <row r="3" spans="1:12" x14ac:dyDescent="0.25">
      <c r="A3" s="26">
        <f>_xlfn.XLOOKUP($C3,'New Business'!D:D,'New Business'!B:B)</f>
        <v>0</v>
      </c>
      <c r="B3" s="26">
        <f>_xlfn.XLOOKUP($C3,'New Business'!D:D,'New Business'!C:C)</f>
        <v>0</v>
      </c>
      <c r="C3" s="26" t="str">
        <f>'New Business'!D6</f>
        <v>F595</v>
      </c>
      <c r="D3" s="27" t="str">
        <f>_xlfn.XLOOKUP($C3,'New Business'!D:D,'New Business'!E:E)</f>
        <v>2 year fixed</v>
      </c>
      <c r="E3" s="27">
        <f>_xlfn.XLOOKUP($C3,'New Business'!D:D,'New Business'!R:R)</f>
        <v>0.8</v>
      </c>
      <c r="F3" s="28">
        <f>_xlfn.XLOOKUP($C3,'New Business'!D:D,'New Business'!G:G)</f>
        <v>5.79E-2</v>
      </c>
      <c r="G3" s="28" t="str">
        <f>_xlfn.XLOOKUP($C3,'New Business'!$D:$D,'New Business'!S:S)</f>
        <v>2%, 2%</v>
      </c>
      <c r="H3" s="29">
        <f>_xlfn.XLOOKUP($C3,'New Business'!$D:$D,'New Business'!M:M)</f>
        <v>999</v>
      </c>
      <c r="I3" s="30" t="str" cm="1">
        <f t="array" ref="I3">_xlfn.XLOOKUP($C3, 'New Business'!$D:$D, 'New Business'!P:P &amp; "-" &amp; 'New Business'!Q:Q)</f>
        <v>£50k-£500k</v>
      </c>
      <c r="J3" s="27">
        <f>_xlfn.XLOOKUP($C3,'New Business'!$D:$D,'New Business'!T:T)</f>
        <v>0.1</v>
      </c>
      <c r="K3" s="27" t="str">
        <f>_xlfn.XLOOKUP($C3,'New Business'!$D:$D,'New Business'!N:N)</f>
        <v>Y</v>
      </c>
      <c r="L3" s="27" t="str">
        <f>_xlfn.XLOOKUP($C3,'New Business'!$D:$D,'New Business'!O:O)</f>
        <v>Y</v>
      </c>
    </row>
    <row r="4" spans="1:12" x14ac:dyDescent="0.25">
      <c r="A4" s="26">
        <f>_xlfn.XLOOKUP($C4,'New Business'!D:D,'New Business'!B:B)</f>
        <v>0</v>
      </c>
      <c r="B4" s="26">
        <f>_xlfn.XLOOKUP($C4,'New Business'!D:D,'New Business'!C:C)</f>
        <v>0</v>
      </c>
      <c r="C4" s="26" t="str">
        <f>'New Business'!D7</f>
        <v>F596</v>
      </c>
      <c r="D4" s="27" t="str">
        <f>_xlfn.XLOOKUP($C4,'New Business'!D:D,'New Business'!E:E)</f>
        <v>5 year fixed</v>
      </c>
      <c r="E4" s="27">
        <f>_xlfn.XLOOKUP($C4,'New Business'!D:D,'New Business'!R:R)</f>
        <v>0.8</v>
      </c>
      <c r="F4" s="28">
        <f>_xlfn.XLOOKUP($C4,'New Business'!D:D,'New Business'!G:G)</f>
        <v>5.8000000000000003E-2</v>
      </c>
      <c r="G4" s="28" t="str">
        <f>_xlfn.XLOOKUP($C4,'New Business'!$D:$D,'New Business'!S:S)</f>
        <v>5%, 4%, 3%, 2%, 2%</v>
      </c>
      <c r="H4" s="29">
        <f>_xlfn.XLOOKUP($C4,'New Business'!$D:$D,'New Business'!M:M)</f>
        <v>999</v>
      </c>
      <c r="I4" s="30" t="str" cm="1">
        <f t="array" ref="I4">_xlfn.XLOOKUP($C4, 'New Business'!$D:$D, 'New Business'!P:P &amp; "-" &amp; 'New Business'!Q:Q)</f>
        <v>£50k-£500k</v>
      </c>
      <c r="J4" s="27">
        <f>_xlfn.XLOOKUP($C4,'New Business'!$D:$D,'New Business'!T:T)</f>
        <v>0.1</v>
      </c>
      <c r="K4" s="27" t="str">
        <f>_xlfn.XLOOKUP($C4,'New Business'!$D:$D,'New Business'!N:N)</f>
        <v>Y</v>
      </c>
      <c r="L4" s="27" t="str">
        <f>_xlfn.XLOOKUP($C4,'New Business'!$D:$D,'New Business'!O:O)</f>
        <v>Y</v>
      </c>
    </row>
    <row r="5" spans="1:12" x14ac:dyDescent="0.25">
      <c r="A5" s="26">
        <f>_xlfn.XLOOKUP($C5,'New Business'!D:D,'New Business'!B:B)</f>
        <v>0</v>
      </c>
      <c r="B5" s="26">
        <f>_xlfn.XLOOKUP($C5,'New Business'!D:D,'New Business'!C:C)</f>
        <v>0</v>
      </c>
      <c r="C5" s="26" t="str">
        <f>'New Business'!D8</f>
        <v>F597</v>
      </c>
      <c r="D5" s="27" t="str">
        <f>_xlfn.XLOOKUP($C5,'New Business'!D:D,'New Business'!E:E)</f>
        <v>5 year fixed (no fee)</v>
      </c>
      <c r="E5" s="27">
        <f>_xlfn.XLOOKUP($C5,'New Business'!D:D,'New Business'!R:R)</f>
        <v>0.8</v>
      </c>
      <c r="F5" s="28">
        <f>_xlfn.XLOOKUP($C5,'New Business'!D:D,'New Business'!G:G)</f>
        <v>5.8999999999999997E-2</v>
      </c>
      <c r="G5" s="28" t="str">
        <f>_xlfn.XLOOKUP($C5,'New Business'!$D:$D,'New Business'!S:S)</f>
        <v>5%, 4%, 3%, 2%, 2%</v>
      </c>
      <c r="H5" s="29">
        <f>_xlfn.XLOOKUP($C5,'New Business'!$D:$D,'New Business'!M:M)</f>
        <v>0</v>
      </c>
      <c r="I5" s="30" t="str" cm="1">
        <f t="array" ref="I5">_xlfn.XLOOKUP($C5, 'New Business'!$D:$D, 'New Business'!P:P &amp; "-" &amp; 'New Business'!Q:Q)</f>
        <v>£50k-£500k</v>
      </c>
      <c r="J5" s="27">
        <f>_xlfn.XLOOKUP($C5,'New Business'!$D:$D,'New Business'!T:T)</f>
        <v>0.1</v>
      </c>
      <c r="K5" s="27" t="str">
        <f>_xlfn.XLOOKUP($C5,'New Business'!$D:$D,'New Business'!N:N)</f>
        <v>Y</v>
      </c>
      <c r="L5" s="27" t="str">
        <f>_xlfn.XLOOKUP($C5,'New Business'!$D:$D,'New Business'!O:O)</f>
        <v>Y</v>
      </c>
    </row>
    <row r="6" spans="1:12" x14ac:dyDescent="0.25">
      <c r="A6" s="26">
        <f>_xlfn.XLOOKUP($C6,'New Business'!D:D,'New Business'!B:B)</f>
        <v>0</v>
      </c>
      <c r="B6" s="26">
        <f>_xlfn.XLOOKUP($C6,'New Business'!D:D,'New Business'!C:C)</f>
        <v>0</v>
      </c>
      <c r="C6" s="26" t="str">
        <f>'New Business'!D9</f>
        <v>F598</v>
      </c>
      <c r="D6" s="27" t="str">
        <f>_xlfn.XLOOKUP($C6,'New Business'!D:D,'New Business'!E:E)</f>
        <v>2 year fixed (90)</v>
      </c>
      <c r="E6" s="27">
        <f>_xlfn.XLOOKUP($C6,'New Business'!D:D,'New Business'!R:R)</f>
        <v>0.9</v>
      </c>
      <c r="F6" s="28">
        <f>_xlfn.XLOOKUP($C6,'New Business'!D:D,'New Business'!G:G)</f>
        <v>6.2899999999999998E-2</v>
      </c>
      <c r="G6" s="28" t="str">
        <f>_xlfn.XLOOKUP($C6,'New Business'!$D:$D,'New Business'!S:S)</f>
        <v>2%, 2%</v>
      </c>
      <c r="H6" s="29">
        <f>_xlfn.XLOOKUP($C6,'New Business'!$D:$D,'New Business'!M:M)</f>
        <v>999</v>
      </c>
      <c r="I6" s="30" t="str" cm="1">
        <f t="array" ref="I6">_xlfn.XLOOKUP($C6, 'New Business'!$D:$D, 'New Business'!P:P &amp; "-" &amp; 'New Business'!Q:Q)</f>
        <v>112500-£500k</v>
      </c>
      <c r="J6" s="27">
        <f>_xlfn.XLOOKUP($C6,'New Business'!$D:$D,'New Business'!T:T)</f>
        <v>0.1</v>
      </c>
      <c r="K6" s="27" t="str">
        <f>_xlfn.XLOOKUP($C6,'New Business'!$D:$D,'New Business'!N:N)</f>
        <v>Y</v>
      </c>
      <c r="L6" s="27" t="str">
        <f>_xlfn.XLOOKUP($C6,'New Business'!$D:$D,'New Business'!O:O)</f>
        <v>N</v>
      </c>
    </row>
    <row r="7" spans="1:12" x14ac:dyDescent="0.25">
      <c r="A7" s="26">
        <f>_xlfn.XLOOKUP($C7,'New Business'!D:D,'New Business'!B:B)</f>
        <v>0</v>
      </c>
      <c r="B7" s="26">
        <f>_xlfn.XLOOKUP($C7,'New Business'!D:D,'New Business'!C:C)</f>
        <v>0</v>
      </c>
      <c r="C7" s="26" t="str">
        <f>'New Business'!D10</f>
        <v>F599</v>
      </c>
      <c r="D7" s="27" t="str">
        <f>_xlfn.XLOOKUP($C7,'New Business'!D:D,'New Business'!E:E)</f>
        <v>5 year fixed (90)</v>
      </c>
      <c r="E7" s="27">
        <f>_xlfn.XLOOKUP($C7,'New Business'!D:D,'New Business'!R:R)</f>
        <v>0.9</v>
      </c>
      <c r="F7" s="28">
        <f>_xlfn.XLOOKUP($C7,'New Business'!D:D,'New Business'!G:G)</f>
        <v>6.2399999999999997E-2</v>
      </c>
      <c r="G7" s="28" t="str">
        <f>_xlfn.XLOOKUP($C7,'New Business'!$D:$D,'New Business'!S:S)</f>
        <v>5%, 4%, 3%, 2%, 2%</v>
      </c>
      <c r="H7" s="29">
        <f>_xlfn.XLOOKUP($C7,'New Business'!$D:$D,'New Business'!M:M)</f>
        <v>0</v>
      </c>
      <c r="I7" s="30" t="str" cm="1">
        <f t="array" ref="I7">_xlfn.XLOOKUP($C7, 'New Business'!$D:$D, 'New Business'!P:P &amp; "-" &amp; 'New Business'!Q:Q)</f>
        <v>112500-£500k</v>
      </c>
      <c r="J7" s="27">
        <f>_xlfn.XLOOKUP($C7,'New Business'!$D:$D,'New Business'!T:T)</f>
        <v>0.1</v>
      </c>
      <c r="K7" s="27" t="str">
        <f>_xlfn.XLOOKUP($C7,'New Business'!$D:$D,'New Business'!N:N)</f>
        <v>Y</v>
      </c>
      <c r="L7" s="27" t="str">
        <f>_xlfn.XLOOKUP($C7,'New Business'!$D:$D,'New Business'!O:O)</f>
        <v>N</v>
      </c>
    </row>
    <row r="8" spans="1:12" x14ac:dyDescent="0.25">
      <c r="A8" s="26">
        <f>_xlfn.XLOOKUP($C8,'New Business'!D:D,'New Business'!B:B)</f>
        <v>0</v>
      </c>
      <c r="B8" s="26">
        <f>_xlfn.XLOOKUP($C8,'New Business'!D:D,'New Business'!C:C)</f>
        <v>0</v>
      </c>
      <c r="C8" s="26" t="str">
        <f>'New Business'!D11</f>
        <v>F600</v>
      </c>
      <c r="D8" s="27" t="str">
        <f>_xlfn.XLOOKUP($C8,'New Business'!D:D,'New Business'!E:E)</f>
        <v>5 year fixed (95)</v>
      </c>
      <c r="E8" s="27">
        <f>_xlfn.XLOOKUP($C8,'New Business'!D:D,'New Business'!R:R)</f>
        <v>0.95</v>
      </c>
      <c r="F8" s="28">
        <f>_xlfn.XLOOKUP($C8,'New Business'!D:D,'New Business'!G:G)</f>
        <v>6.54E-2</v>
      </c>
      <c r="G8" s="28" t="str">
        <f>_xlfn.XLOOKUP($C8,'New Business'!$D:$D,'New Business'!S:S)</f>
        <v>5%, 4%, 3%, 2%, 2%</v>
      </c>
      <c r="H8" s="29">
        <f>_xlfn.XLOOKUP($C8,'New Business'!$D:$D,'New Business'!M:M)</f>
        <v>0</v>
      </c>
      <c r="I8" s="30" t="str" cm="1">
        <f t="array" ref="I8">_xlfn.XLOOKUP($C8, 'New Business'!$D:$D, 'New Business'!P:P &amp; "-" &amp; 'New Business'!Q:Q)</f>
        <v>118750-£400k</v>
      </c>
      <c r="J8" s="27">
        <f>_xlfn.XLOOKUP($C8,'New Business'!$D:$D,'New Business'!T:T)</f>
        <v>0.1</v>
      </c>
      <c r="K8" s="27" t="str">
        <f>_xlfn.XLOOKUP($C8,'New Business'!$D:$D,'New Business'!N:N)</f>
        <v>Y</v>
      </c>
      <c r="L8" s="27" t="str">
        <f>_xlfn.XLOOKUP($C8,'New Business'!$D:$D,'New Business'!O:O)</f>
        <v>N</v>
      </c>
    </row>
    <row r="9" spans="1:12" x14ac:dyDescent="0.25">
      <c r="A9" s="26" t="str">
        <f>_xlfn.XLOOKUP($C9,'New Business'!D:D,'New Business'!B:B)</f>
        <v>Residential Large Loan</v>
      </c>
      <c r="B9" s="26">
        <f>_xlfn.XLOOKUP($C9,'New Business'!D:D,'New Business'!C:C)</f>
        <v>0</v>
      </c>
      <c r="C9" s="26" t="str">
        <f>'New Business'!D12</f>
        <v>D176</v>
      </c>
      <c r="D9" s="27" t="str">
        <f>_xlfn.XLOOKUP($C9,'New Business'!D:D,'New Business'!E:E)</f>
        <v>2 year discount (large loan)</v>
      </c>
      <c r="E9" s="27">
        <f>_xlfn.XLOOKUP($C9,'New Business'!D:D,'New Business'!R:R)</f>
        <v>0.8</v>
      </c>
      <c r="F9" s="28">
        <f>_xlfn.XLOOKUP($C9,'New Business'!D:D,'New Business'!G:G)</f>
        <v>4.6899999999999997E-2</v>
      </c>
      <c r="G9" s="28" t="str">
        <f>_xlfn.XLOOKUP($C9,'New Business'!$D:$D,'New Business'!S:S)</f>
        <v>2%, 2%</v>
      </c>
      <c r="H9" s="29">
        <f>_xlfn.XLOOKUP($C9,'New Business'!$D:$D,'New Business'!M:M)</f>
        <v>999</v>
      </c>
      <c r="I9" s="30" t="str" cm="1">
        <f t="array" ref="I9">_xlfn.XLOOKUP($C9, 'New Business'!$D:$D, 'New Business'!P:P &amp; "-" &amp; 'New Business'!Q:Q)</f>
        <v>£500k-£1.8m</v>
      </c>
      <c r="J9" s="27">
        <f>_xlfn.XLOOKUP($C9,'New Business'!$D:$D,'New Business'!T:T)</f>
        <v>0.25</v>
      </c>
      <c r="K9" s="27" t="str">
        <f>_xlfn.XLOOKUP($C9,'New Business'!$D:$D,'New Business'!N:N)</f>
        <v>N</v>
      </c>
      <c r="L9" s="27" t="str">
        <f>_xlfn.XLOOKUP($C9,'New Business'!$D:$D,'New Business'!O:O)</f>
        <v>N</v>
      </c>
    </row>
    <row r="10" spans="1:12" x14ac:dyDescent="0.25">
      <c r="A10" s="26">
        <f>_xlfn.XLOOKUP($C10,'New Business'!D:D,'New Business'!B:B)</f>
        <v>0</v>
      </c>
      <c r="B10" s="26">
        <f>_xlfn.XLOOKUP($C10,'New Business'!D:D,'New Business'!C:C)</f>
        <v>0</v>
      </c>
      <c r="C10" s="26" t="str">
        <f>'New Business'!D13</f>
        <v>F601</v>
      </c>
      <c r="D10" s="27" t="str">
        <f>_xlfn.XLOOKUP($C10,'New Business'!D:D,'New Business'!E:E)</f>
        <v>5 year fixed (large loan)</v>
      </c>
      <c r="E10" s="27">
        <f>_xlfn.XLOOKUP($C10,'New Business'!D:D,'New Business'!R:R)</f>
        <v>0.8</v>
      </c>
      <c r="F10" s="28">
        <f>_xlfn.XLOOKUP($C10,'New Business'!D:D,'New Business'!G:G)</f>
        <v>5.8400000000000001E-2</v>
      </c>
      <c r="G10" s="28" t="str">
        <f>_xlfn.XLOOKUP($C10,'New Business'!$D:$D,'New Business'!S:S)</f>
        <v>5%, 4%, 3%, 2%, 2%</v>
      </c>
      <c r="H10" s="29">
        <f>_xlfn.XLOOKUP($C10,'New Business'!$D:$D,'New Business'!M:M)</f>
        <v>999</v>
      </c>
      <c r="I10" s="30" t="str" cm="1">
        <f t="array" ref="I10">_xlfn.XLOOKUP($C10, 'New Business'!$D:$D, 'New Business'!P:P &amp; "-" &amp; 'New Business'!Q:Q)</f>
        <v>£500k-£750k</v>
      </c>
      <c r="J10" s="27">
        <f>_xlfn.XLOOKUP($C10,'New Business'!$D:$D,'New Business'!T:T)</f>
        <v>0.1</v>
      </c>
      <c r="K10" s="27" t="str">
        <f>_xlfn.XLOOKUP($C10,'New Business'!$D:$D,'New Business'!N:N)</f>
        <v>N</v>
      </c>
      <c r="L10" s="27" t="str">
        <f>_xlfn.XLOOKUP($C10,'New Business'!$D:$D,'New Business'!O:O)</f>
        <v>N</v>
      </c>
    </row>
    <row r="11" spans="1:12" x14ac:dyDescent="0.25">
      <c r="A11" s="26" t="str">
        <f>_xlfn.XLOOKUP($C11,'New Business'!D:D,'New Business'!B:B)</f>
        <v>Complex
Prime</v>
      </c>
      <c r="B11" s="26">
        <f>_xlfn.XLOOKUP($C11,'New Business'!D:D,'New Business'!C:C)</f>
        <v>0</v>
      </c>
      <c r="C11" s="26" t="str">
        <f>'New Business'!D14</f>
        <v>C027</v>
      </c>
      <c r="D11" s="27" t="str">
        <f>_xlfn.XLOOKUP($C11,'New Business'!D:D,'New Business'!E:E)</f>
        <v>2 year fixed complex</v>
      </c>
      <c r="E11" s="27">
        <f>_xlfn.XLOOKUP($C11,'New Business'!D:D,'New Business'!R:R)</f>
        <v>0.8</v>
      </c>
      <c r="F11" s="28">
        <f>_xlfn.XLOOKUP($C11,'New Business'!D:D,'New Business'!G:G)</f>
        <v>6.1400000000000003E-2</v>
      </c>
      <c r="G11" s="28" t="str">
        <f>_xlfn.XLOOKUP($C11,'New Business'!$D:$D,'New Business'!S:S)</f>
        <v>2%, 2%</v>
      </c>
      <c r="H11" s="29">
        <f>_xlfn.XLOOKUP($C11,'New Business'!$D:$D,'New Business'!M:M)</f>
        <v>999</v>
      </c>
      <c r="I11" s="30" t="str" cm="1">
        <f t="array" ref="I11">_xlfn.XLOOKUP($C11, 'New Business'!$D:$D, 'New Business'!P:P &amp; "-" &amp; 'New Business'!Q:Q)</f>
        <v>£100k-£500k</v>
      </c>
      <c r="J11" s="27">
        <f>_xlfn.XLOOKUP($C11,'New Business'!$D:$D,'New Business'!T:T)</f>
        <v>0.1</v>
      </c>
      <c r="K11" s="27" t="str">
        <f>_xlfn.XLOOKUP($C11,'New Business'!$D:$D,'New Business'!N:N)</f>
        <v>Y</v>
      </c>
      <c r="L11" s="27" t="str">
        <f>_xlfn.XLOOKUP($C11,'New Business'!$D:$D,'New Business'!O:O)</f>
        <v>Y</v>
      </c>
    </row>
    <row r="12" spans="1:12" x14ac:dyDescent="0.25">
      <c r="A12" s="26">
        <f>_xlfn.XLOOKUP($C12,'New Business'!D:D,'New Business'!B:B)</f>
        <v>0</v>
      </c>
      <c r="B12" s="26">
        <f>_xlfn.XLOOKUP($C12,'New Business'!D:D,'New Business'!C:C)</f>
        <v>0</v>
      </c>
      <c r="C12" s="26" t="str">
        <f>'New Business'!D15</f>
        <v>C028</v>
      </c>
      <c r="D12" s="27" t="str">
        <f>_xlfn.XLOOKUP($C12,'New Business'!D:D,'New Business'!E:E)</f>
        <v>5 year fixed complex</v>
      </c>
      <c r="E12" s="27">
        <f>_xlfn.XLOOKUP($C12,'New Business'!D:D,'New Business'!R:R)</f>
        <v>0.8</v>
      </c>
      <c r="F12" s="28">
        <f>_xlfn.XLOOKUP($C12,'New Business'!D:D,'New Business'!G:G)</f>
        <v>6.2399999999999997E-2</v>
      </c>
      <c r="G12" s="28" t="str">
        <f>_xlfn.XLOOKUP($C12,'New Business'!$D:$D,'New Business'!S:S)</f>
        <v>5%, 4%, 3%, 2%, 2%</v>
      </c>
      <c r="H12" s="29">
        <f>_xlfn.XLOOKUP($C12,'New Business'!$D:$D,'New Business'!M:M)</f>
        <v>999</v>
      </c>
      <c r="I12" s="30" t="str" cm="1">
        <f t="array" ref="I12">_xlfn.XLOOKUP($C12, 'New Business'!$D:$D, 'New Business'!P:P &amp; "-" &amp; 'New Business'!Q:Q)</f>
        <v>£100k-£500k</v>
      </c>
      <c r="J12" s="27">
        <f>_xlfn.XLOOKUP($C12,'New Business'!$D:$D,'New Business'!T:T)</f>
        <v>0.1</v>
      </c>
      <c r="K12" s="27" t="str">
        <f>_xlfn.XLOOKUP($C12,'New Business'!$D:$D,'New Business'!N:N)</f>
        <v>Y</v>
      </c>
      <c r="L12" s="27" t="str">
        <f>_xlfn.XLOOKUP($C12,'New Business'!$D:$D,'New Business'!O:O)</f>
        <v>Y</v>
      </c>
    </row>
    <row r="13" spans="1:12" x14ac:dyDescent="0.25">
      <c r="A13" s="26">
        <f>_xlfn.XLOOKUP($C13,'New Business'!D:D,'New Business'!B:B)</f>
        <v>0</v>
      </c>
      <c r="B13" s="26">
        <f>_xlfn.XLOOKUP($C13,'New Business'!D:D,'New Business'!C:C)</f>
        <v>0</v>
      </c>
      <c r="C13" s="26" t="str">
        <f>'New Business'!D16</f>
        <v>C029</v>
      </c>
      <c r="D13" s="27" t="str">
        <f>_xlfn.XLOOKUP($C13,'New Business'!D:D,'New Business'!E:E)</f>
        <v>2 year fixed complex</v>
      </c>
      <c r="E13" s="27">
        <f>_xlfn.XLOOKUP($C13,'New Business'!D:D,'New Business'!R:R)</f>
        <v>0.9</v>
      </c>
      <c r="F13" s="28">
        <f>_xlfn.XLOOKUP($C13,'New Business'!D:D,'New Business'!G:G)</f>
        <v>6.6400000000000001E-2</v>
      </c>
      <c r="G13" s="28" t="str">
        <f>_xlfn.XLOOKUP($C13,'New Business'!$D:$D,'New Business'!S:S)</f>
        <v>2%, 2%</v>
      </c>
      <c r="H13" s="29">
        <f>_xlfn.XLOOKUP($C13,'New Business'!$D:$D,'New Business'!M:M)</f>
        <v>999</v>
      </c>
      <c r="I13" s="30" t="str" cm="1">
        <f t="array" ref="I13">_xlfn.XLOOKUP($C13, 'New Business'!$D:$D, 'New Business'!P:P &amp; "-" &amp; 'New Business'!Q:Q)</f>
        <v>112500-£500k</v>
      </c>
      <c r="J13" s="27">
        <f>_xlfn.XLOOKUP($C13,'New Business'!$D:$D,'New Business'!T:T)</f>
        <v>0.1</v>
      </c>
      <c r="K13" s="27" t="str">
        <f>_xlfn.XLOOKUP($C13,'New Business'!$D:$D,'New Business'!N:N)</f>
        <v>Y</v>
      </c>
      <c r="L13" s="27" t="str">
        <f>_xlfn.XLOOKUP($C13,'New Business'!$D:$D,'New Business'!O:O)</f>
        <v>Y</v>
      </c>
    </row>
    <row r="14" spans="1:12" x14ac:dyDescent="0.25">
      <c r="A14" s="26">
        <f>_xlfn.XLOOKUP($C14,'New Business'!D:D,'New Business'!B:B)</f>
        <v>0</v>
      </c>
      <c r="B14" s="26">
        <f>_xlfn.XLOOKUP($C14,'New Business'!D:D,'New Business'!C:C)</f>
        <v>0</v>
      </c>
      <c r="C14" s="26" t="str">
        <f>'New Business'!D17</f>
        <v>C030</v>
      </c>
      <c r="D14" s="27" t="str">
        <f>_xlfn.XLOOKUP($C14,'New Business'!D:D,'New Business'!E:E)</f>
        <v>5 year fixed complex</v>
      </c>
      <c r="E14" s="27">
        <f>_xlfn.XLOOKUP($C14,'New Business'!D:D,'New Business'!R:R)</f>
        <v>0.9</v>
      </c>
      <c r="F14" s="28">
        <f>_xlfn.XLOOKUP($C14,'New Business'!D:D,'New Business'!G:G)</f>
        <v>6.6400000000000001E-2</v>
      </c>
      <c r="G14" s="28" t="str">
        <f>_xlfn.XLOOKUP($C14,'New Business'!$D:$D,'New Business'!S:S)</f>
        <v>5%, 4%, 3%, 2%, 2%</v>
      </c>
      <c r="H14" s="29">
        <f>_xlfn.XLOOKUP($C14,'New Business'!$D:$D,'New Business'!M:M)</f>
        <v>999</v>
      </c>
      <c r="I14" s="30" t="str" cm="1">
        <f t="array" ref="I14">_xlfn.XLOOKUP($C14, 'New Business'!$D:$D, 'New Business'!P:P &amp; "-" &amp; 'New Business'!Q:Q)</f>
        <v>112500-£500k</v>
      </c>
      <c r="J14" s="27">
        <f>_xlfn.XLOOKUP($C14,'New Business'!$D:$D,'New Business'!T:T)</f>
        <v>0.1</v>
      </c>
      <c r="K14" s="27" t="str">
        <f>_xlfn.XLOOKUP($C14,'New Business'!$D:$D,'New Business'!N:N)</f>
        <v>Y</v>
      </c>
      <c r="L14" s="27" t="str">
        <f>_xlfn.XLOOKUP($C14,'New Business'!$D:$D,'New Business'!O:O)</f>
        <v>Y</v>
      </c>
    </row>
    <row r="15" spans="1:12" x14ac:dyDescent="0.25">
      <c r="A15" s="26">
        <f>_xlfn.XLOOKUP($C15,'New Business'!D:D,'New Business'!B:B)</f>
        <v>0</v>
      </c>
      <c r="B15" s="26">
        <f>_xlfn.XLOOKUP($C15,'New Business'!D:D,'New Business'!C:C)</f>
        <v>0</v>
      </c>
      <c r="C15" s="26" t="str">
        <f>'New Business'!D18</f>
        <v>C021</v>
      </c>
      <c r="D15" s="27" t="str">
        <f>_xlfn.XLOOKUP($C15,'New Business'!D:D,'New Business'!E:E)</f>
        <v>2 year discount complex</v>
      </c>
      <c r="E15" s="27">
        <f>_xlfn.XLOOKUP($C15,'New Business'!D:D,'New Business'!R:R)</f>
        <v>0.8</v>
      </c>
      <c r="F15" s="28">
        <f>_xlfn.XLOOKUP($C15,'New Business'!D:D,'New Business'!G:G)</f>
        <v>5.1900000000000002E-2</v>
      </c>
      <c r="G15" s="28" t="str">
        <f>_xlfn.XLOOKUP($C15,'New Business'!$D:$D,'New Business'!S:S)</f>
        <v>2%, 2%</v>
      </c>
      <c r="H15" s="29">
        <f>_xlfn.XLOOKUP($C15,'New Business'!$D:$D,'New Business'!M:M)</f>
        <v>499</v>
      </c>
      <c r="I15" s="30" t="str" cm="1">
        <f t="array" ref="I15">_xlfn.XLOOKUP($C15, 'New Business'!$D:$D, 'New Business'!P:P &amp; "-" &amp; 'New Business'!Q:Q)</f>
        <v>£100k-£1m</v>
      </c>
      <c r="J15" s="27">
        <f>_xlfn.XLOOKUP($C15,'New Business'!$D:$D,'New Business'!T:T)</f>
        <v>0.25</v>
      </c>
      <c r="K15" s="27" t="str">
        <f>_xlfn.XLOOKUP($C15,'New Business'!$D:$D,'New Business'!N:N)</f>
        <v>Y</v>
      </c>
      <c r="L15" s="27" t="str">
        <f>_xlfn.XLOOKUP($C15,'New Business'!$D:$D,'New Business'!O:O)</f>
        <v>Y</v>
      </c>
    </row>
    <row r="16" spans="1:12" x14ac:dyDescent="0.25">
      <c r="A16" s="26">
        <f>_xlfn.XLOOKUP($C16,'New Business'!D:D,'New Business'!B:B)</f>
        <v>0</v>
      </c>
      <c r="B16" s="26">
        <f>_xlfn.XLOOKUP($C16,'New Business'!D:D,'New Business'!C:C)</f>
        <v>0</v>
      </c>
      <c r="C16" s="26" t="str">
        <f>'New Business'!D19</f>
        <v>C022</v>
      </c>
      <c r="D16" s="27" t="str">
        <f>_xlfn.XLOOKUP($C16,'New Business'!D:D,'New Business'!E:E)</f>
        <v>2 year discount complex (90)</v>
      </c>
      <c r="E16" s="27">
        <f>_xlfn.XLOOKUP($C16,'New Business'!D:D,'New Business'!R:R)</f>
        <v>0.9</v>
      </c>
      <c r="F16" s="28">
        <f>_xlfn.XLOOKUP($C16,'New Business'!D:D,'New Business'!G:G)</f>
        <v>5.6899999999999999E-2</v>
      </c>
      <c r="G16" s="28" t="str">
        <f>_xlfn.XLOOKUP($C16,'New Business'!$D:$D,'New Business'!S:S)</f>
        <v>2%, 2%</v>
      </c>
      <c r="H16" s="29">
        <f>_xlfn.XLOOKUP($C16,'New Business'!$D:$D,'New Business'!M:M)</f>
        <v>499</v>
      </c>
      <c r="I16" s="30" t="str" cm="1">
        <f t="array" ref="I16">_xlfn.XLOOKUP($C16, 'New Business'!$D:$D, 'New Business'!P:P &amp; "-" &amp; 'New Business'!Q:Q)</f>
        <v>112500-£500k</v>
      </c>
      <c r="J16" s="27">
        <f>_xlfn.XLOOKUP($C16,'New Business'!$D:$D,'New Business'!T:T)</f>
        <v>0.25</v>
      </c>
      <c r="K16" s="27" t="str">
        <f>_xlfn.XLOOKUP($C16,'New Business'!$D:$D,'New Business'!N:N)</f>
        <v>Y</v>
      </c>
      <c r="L16" s="27" t="str">
        <f>_xlfn.XLOOKUP($C16,'New Business'!$D:$D,'New Business'!O:O)</f>
        <v>Y</v>
      </c>
    </row>
    <row r="17" spans="1:12" x14ac:dyDescent="0.25">
      <c r="A17" s="26" t="str">
        <f>_xlfn.XLOOKUP($C17,'New Business'!D:D,'New Business'!B:B)</f>
        <v>Credit Repair</v>
      </c>
      <c r="B17" s="26">
        <f>_xlfn.XLOOKUP($C17,'New Business'!D:D,'New Business'!C:C)</f>
        <v>0</v>
      </c>
      <c r="C17" s="26" t="str">
        <f>'New Business'!D20</f>
        <v>CR12</v>
      </c>
      <c r="D17" s="27" t="str">
        <f>_xlfn.XLOOKUP($C17,'New Business'!D:D,'New Business'!E:E)</f>
        <v>3 year discount credit repair</v>
      </c>
      <c r="E17" s="27">
        <f>_xlfn.XLOOKUP($C17,'New Business'!D:D,'New Business'!R:R)</f>
        <v>0.85</v>
      </c>
      <c r="F17" s="28">
        <f>_xlfn.XLOOKUP($C17,'New Business'!D:D,'New Business'!G:G)</f>
        <v>5.5899999999999998E-2</v>
      </c>
      <c r="G17" s="28" t="str">
        <f>_xlfn.XLOOKUP($C17,'New Business'!$D:$D,'New Business'!S:S)</f>
        <v>3%, 2%, 2%</v>
      </c>
      <c r="H17" s="29">
        <f>_xlfn.XLOOKUP($C17,'New Business'!$D:$D,'New Business'!M:M)</f>
        <v>499</v>
      </c>
      <c r="I17" s="30" t="str" cm="1">
        <f t="array" ref="I17">_xlfn.XLOOKUP($C17, 'New Business'!$D:$D, 'New Business'!P:P &amp; "-" &amp; 'New Business'!Q:Q)</f>
        <v>£100k-£600k</v>
      </c>
      <c r="J17" s="27">
        <f>_xlfn.XLOOKUP($C17,'New Business'!$D:$D,'New Business'!T:T)</f>
        <v>0.25</v>
      </c>
      <c r="K17" s="27" t="str">
        <f>_xlfn.XLOOKUP($C17,'New Business'!$D:$D,'New Business'!N:N)</f>
        <v>Y</v>
      </c>
      <c r="L17" s="27" t="str">
        <f>_xlfn.XLOOKUP($C17,'New Business'!$D:$D,'New Business'!O:O)</f>
        <v>Y</v>
      </c>
    </row>
    <row r="18" spans="1:12" x14ac:dyDescent="0.25">
      <c r="A18" s="26">
        <f>_xlfn.XLOOKUP($C18,'New Business'!D:D,'New Business'!B:B)</f>
        <v>0</v>
      </c>
      <c r="B18" s="26">
        <f>_xlfn.XLOOKUP($C18,'New Business'!D:D,'New Business'!C:C)</f>
        <v>0</v>
      </c>
      <c r="C18" s="26" t="str">
        <f>'New Business'!D21</f>
        <v>CR15</v>
      </c>
      <c r="D18" s="27" t="str">
        <f>_xlfn.XLOOKUP($C18,'New Business'!D:D,'New Business'!E:E)</f>
        <v>3 year fixed credit repair</v>
      </c>
      <c r="E18" s="27">
        <f>_xlfn.XLOOKUP($C18,'New Business'!D:D,'New Business'!R:R)</f>
        <v>0.85</v>
      </c>
      <c r="F18" s="28">
        <f>_xlfn.XLOOKUP($C18,'New Business'!D:D,'New Business'!G:G)</f>
        <v>6.6900000000000001E-2</v>
      </c>
      <c r="G18" s="28" t="str">
        <f>_xlfn.XLOOKUP($C18,'New Business'!$D:$D,'New Business'!S:S)</f>
        <v>3%, 2%, 2%</v>
      </c>
      <c r="H18" s="29">
        <f>_xlfn.XLOOKUP($C18,'New Business'!$D:$D,'New Business'!M:M)</f>
        <v>999</v>
      </c>
      <c r="I18" s="30" t="str" cm="1">
        <f t="array" ref="I18">_xlfn.XLOOKUP($C18, 'New Business'!$D:$D, 'New Business'!P:P &amp; "-" &amp; 'New Business'!Q:Q)</f>
        <v>£100k-£500k</v>
      </c>
      <c r="J18" s="27">
        <f>_xlfn.XLOOKUP($C18,'New Business'!$D:$D,'New Business'!T:T)</f>
        <v>0.1</v>
      </c>
      <c r="K18" s="27" t="str">
        <f>_xlfn.XLOOKUP($C18,'New Business'!$D:$D,'New Business'!N:N)</f>
        <v>Y</v>
      </c>
      <c r="L18" s="27" t="str">
        <f>_xlfn.XLOOKUP($C18,'New Business'!$D:$D,'New Business'!O:O)</f>
        <v>Y</v>
      </c>
    </row>
    <row r="19" spans="1:12" x14ac:dyDescent="0.25">
      <c r="A19" s="26">
        <f>_xlfn.XLOOKUP($C19,'New Business'!D:D,'New Business'!B:B)</f>
        <v>0</v>
      </c>
      <c r="B19" s="26">
        <f>_xlfn.XLOOKUP($C19,'New Business'!D:D,'New Business'!C:C)</f>
        <v>0</v>
      </c>
      <c r="C19" s="26" t="str">
        <f>'New Business'!D22</f>
        <v>CR16</v>
      </c>
      <c r="D19" s="27" t="str">
        <f>_xlfn.XLOOKUP($C19,'New Business'!D:D,'New Business'!E:E)</f>
        <v>5 year fixed credit repair</v>
      </c>
      <c r="E19" s="27">
        <f>_xlfn.XLOOKUP($C19,'New Business'!D:D,'New Business'!R:R)</f>
        <v>0.8</v>
      </c>
      <c r="F19" s="28">
        <f>_xlfn.XLOOKUP($C19,'New Business'!D:D,'New Business'!G:G)</f>
        <v>6.6400000000000001E-2</v>
      </c>
      <c r="G19" s="28" t="str">
        <f>_xlfn.XLOOKUP($C19,'New Business'!$D:$D,'New Business'!S:S)</f>
        <v>5%, 4%, 3%, 2%, 2%</v>
      </c>
      <c r="H19" s="29">
        <f>_xlfn.XLOOKUP($C19,'New Business'!$D:$D,'New Business'!M:M)</f>
        <v>999</v>
      </c>
      <c r="I19" s="30" t="str" cm="1">
        <f t="array" ref="I19">_xlfn.XLOOKUP($C19, 'New Business'!$D:$D, 'New Business'!P:P &amp; "-" &amp; 'New Business'!Q:Q)</f>
        <v>£100k-£500k</v>
      </c>
      <c r="J19" s="27">
        <f>_xlfn.XLOOKUP($C19,'New Business'!$D:$D,'New Business'!T:T)</f>
        <v>0.1</v>
      </c>
      <c r="K19" s="27" t="str">
        <f>_xlfn.XLOOKUP($C19,'New Business'!$D:$D,'New Business'!N:N)</f>
        <v>Y</v>
      </c>
      <c r="L19" s="27" t="str">
        <f>_xlfn.XLOOKUP($C19,'New Business'!$D:$D,'New Business'!O:O)</f>
        <v>Y</v>
      </c>
    </row>
    <row r="20" spans="1:12" x14ac:dyDescent="0.25">
      <c r="A20" s="26" t="str">
        <f>_xlfn.XLOOKUP($C20,'New Business'!D:D,'New Business'!B:B)</f>
        <v>Professionals</v>
      </c>
      <c r="B20" s="26">
        <f>_xlfn.XLOOKUP($C20,'New Business'!D:D,'New Business'!C:C)</f>
        <v>0</v>
      </c>
      <c r="C20" s="26" t="str">
        <f>'New Business'!D23</f>
        <v>PR17</v>
      </c>
      <c r="D20" s="27" t="str">
        <f>_xlfn.XLOOKUP($C20,'New Business'!D:D,'New Business'!E:E)</f>
        <v>2 year discount professional (80)</v>
      </c>
      <c r="E20" s="27">
        <f>_xlfn.XLOOKUP($C20,'New Business'!D:D,'New Business'!R:R)</f>
        <v>0.8</v>
      </c>
      <c r="F20" s="28">
        <f>_xlfn.XLOOKUP($C20,'New Business'!D:D,'New Business'!G:G)</f>
        <v>4.6899999999999997E-2</v>
      </c>
      <c r="G20" s="28" t="str">
        <f>_xlfn.XLOOKUP($C20,'New Business'!$D:$D,'New Business'!S:S)</f>
        <v>2% 2%</v>
      </c>
      <c r="H20" s="29">
        <f>_xlfn.XLOOKUP($C20,'New Business'!$D:$D,'New Business'!M:M)</f>
        <v>499</v>
      </c>
      <c r="I20" s="30" t="str" cm="1">
        <f t="array" ref="I20">_xlfn.XLOOKUP($C20, 'New Business'!$D:$D, 'New Business'!P:P &amp; "-" &amp; 'New Business'!Q:Q)</f>
        <v>£100k-£1m</v>
      </c>
      <c r="J20" s="27">
        <f>_xlfn.XLOOKUP($C20,'New Business'!$D:$D,'New Business'!T:T)</f>
        <v>0.25</v>
      </c>
      <c r="K20" s="27" t="str">
        <f>_xlfn.XLOOKUP($C20,'New Business'!$D:$D,'New Business'!N:N)</f>
        <v>Y</v>
      </c>
      <c r="L20" s="27" t="str">
        <f>_xlfn.XLOOKUP($C20,'New Business'!$D:$D,'New Business'!O:O)</f>
        <v>N</v>
      </c>
    </row>
    <row r="21" spans="1:12" x14ac:dyDescent="0.25">
      <c r="A21" s="26">
        <f>_xlfn.XLOOKUP($C21,'New Business'!D:D,'New Business'!B:B)</f>
        <v>0</v>
      </c>
      <c r="B21" s="26">
        <f>_xlfn.XLOOKUP($C21,'New Business'!D:D,'New Business'!C:C)</f>
        <v>0</v>
      </c>
      <c r="C21" s="26" t="str">
        <f>'New Business'!D24</f>
        <v>PR18</v>
      </c>
      <c r="D21" s="27" t="str">
        <f>_xlfn.XLOOKUP($C21,'New Business'!D:D,'New Business'!E:E)</f>
        <v>2 year discount professional (85)</v>
      </c>
      <c r="E21" s="27">
        <f>_xlfn.XLOOKUP($C21,'New Business'!D:D,'New Business'!R:R)</f>
        <v>0.85</v>
      </c>
      <c r="F21" s="28">
        <f>_xlfn.XLOOKUP($C21,'New Business'!D:D,'New Business'!G:G)</f>
        <v>4.8899999999999999E-2</v>
      </c>
      <c r="G21" s="28" t="str">
        <f>_xlfn.XLOOKUP($C21,'New Business'!$D:$D,'New Business'!S:S)</f>
        <v>2% 2%</v>
      </c>
      <c r="H21" s="29">
        <f>_xlfn.XLOOKUP($C21,'New Business'!$D:$D,'New Business'!M:M)</f>
        <v>499</v>
      </c>
      <c r="I21" s="30" t="str" cm="1">
        <f t="array" ref="I21">_xlfn.XLOOKUP($C21, 'New Business'!$D:$D, 'New Business'!P:P &amp; "-" &amp; 'New Business'!Q:Q)</f>
        <v>£100k-£600k</v>
      </c>
      <c r="J21" s="27">
        <f>_xlfn.XLOOKUP($C21,'New Business'!$D:$D,'New Business'!T:T)</f>
        <v>0.25</v>
      </c>
      <c r="K21" s="27" t="str">
        <f>_xlfn.XLOOKUP($C21,'New Business'!$D:$D,'New Business'!N:N)</f>
        <v>Y</v>
      </c>
      <c r="L21" s="27" t="str">
        <f>_xlfn.XLOOKUP($C21,'New Business'!$D:$D,'New Business'!O:O)</f>
        <v>N</v>
      </c>
    </row>
    <row r="22" spans="1:12" x14ac:dyDescent="0.25">
      <c r="A22" s="26">
        <f>_xlfn.XLOOKUP($C22,'New Business'!D:D,'New Business'!B:B)</f>
        <v>0</v>
      </c>
      <c r="B22" s="26">
        <f>_xlfn.XLOOKUP($C22,'New Business'!D:D,'New Business'!C:C)</f>
        <v>0</v>
      </c>
      <c r="C22" s="26" t="str">
        <f>'New Business'!D25</f>
        <v>PR21</v>
      </c>
      <c r="D22" s="27" t="str">
        <f>_xlfn.XLOOKUP($C22,'New Business'!D:D,'New Business'!E:E)</f>
        <v>5 year fixed professional (80)</v>
      </c>
      <c r="E22" s="27">
        <f>_xlfn.XLOOKUP($C22,'New Business'!D:D,'New Business'!R:R)</f>
        <v>0.8</v>
      </c>
      <c r="F22" s="28">
        <f>_xlfn.XLOOKUP($C22,'New Business'!D:D,'New Business'!G:G)</f>
        <v>5.74E-2</v>
      </c>
      <c r="G22" s="28" t="str">
        <f>_xlfn.XLOOKUP($C22,'New Business'!$D:$D,'New Business'!S:S)</f>
        <v>5%, 4%, 3%, 2%, 2%</v>
      </c>
      <c r="H22" s="29">
        <f>_xlfn.XLOOKUP($C22,'New Business'!$D:$D,'New Business'!M:M)</f>
        <v>999</v>
      </c>
      <c r="I22" s="30" t="str" cm="1">
        <f t="array" ref="I22">_xlfn.XLOOKUP($C22, 'New Business'!$D:$D, 'New Business'!P:P &amp; "-" &amp; 'New Business'!Q:Q)</f>
        <v>£100k-£500k</v>
      </c>
      <c r="J22" s="27">
        <f>_xlfn.XLOOKUP($C22,'New Business'!$D:$D,'New Business'!T:T)</f>
        <v>0.1</v>
      </c>
      <c r="K22" s="27" t="str">
        <f>_xlfn.XLOOKUP($C22,'New Business'!$D:$D,'New Business'!N:N)</f>
        <v>Y</v>
      </c>
      <c r="L22" s="27" t="str">
        <f>_xlfn.XLOOKUP($C22,'New Business'!$D:$D,'New Business'!O:O)</f>
        <v>N</v>
      </c>
    </row>
    <row r="23" spans="1:12" x14ac:dyDescent="0.25">
      <c r="A23" s="26">
        <f>_xlfn.XLOOKUP($C23,'New Business'!D:D,'New Business'!B:B)</f>
        <v>0</v>
      </c>
      <c r="B23" s="26">
        <f>_xlfn.XLOOKUP($C23,'New Business'!D:D,'New Business'!C:C)</f>
        <v>0</v>
      </c>
      <c r="C23" s="26" t="str">
        <f>'New Business'!D26</f>
        <v>PR22</v>
      </c>
      <c r="D23" s="27" t="str">
        <f>_xlfn.XLOOKUP($C23,'New Business'!D:D,'New Business'!E:E)</f>
        <v>5 year fixed professional (85)</v>
      </c>
      <c r="E23" s="27">
        <f>_xlfn.XLOOKUP($C23,'New Business'!D:D,'New Business'!R:R)</f>
        <v>0.85</v>
      </c>
      <c r="F23" s="28">
        <f>_xlfn.XLOOKUP($C23,'New Business'!D:D,'New Business'!G:G)</f>
        <v>5.8900000000000001E-2</v>
      </c>
      <c r="G23" s="28" t="str">
        <f>_xlfn.XLOOKUP($C23,'New Business'!$D:$D,'New Business'!S:S)</f>
        <v>5%, 4%, 3%, 2%, 2%</v>
      </c>
      <c r="H23" s="29">
        <f>_xlfn.XLOOKUP($C23,'New Business'!$D:$D,'New Business'!M:M)</f>
        <v>999</v>
      </c>
      <c r="I23" s="30" t="str" cm="1">
        <f t="array" ref="I23">_xlfn.XLOOKUP($C23, 'New Business'!$D:$D, 'New Business'!P:P &amp; "-" &amp; 'New Business'!Q:Q)</f>
        <v>£100k-£500k</v>
      </c>
      <c r="J23" s="27">
        <f>_xlfn.XLOOKUP($C23,'New Business'!$D:$D,'New Business'!T:T)</f>
        <v>0.1</v>
      </c>
      <c r="K23" s="27" t="str">
        <f>_xlfn.XLOOKUP($C23,'New Business'!$D:$D,'New Business'!N:N)</f>
        <v>Y</v>
      </c>
      <c r="L23" s="27" t="str">
        <f>_xlfn.XLOOKUP($C23,'New Business'!$D:$D,'New Business'!O:O)</f>
        <v>N</v>
      </c>
    </row>
    <row r="24" spans="1:12" x14ac:dyDescent="0.25">
      <c r="A24" s="26" t="str">
        <f>_xlfn.XLOOKUP($C24,'New Business'!D:D,'New Business'!B:B)</f>
        <v>Joint Borrower, Sole Proprietor</v>
      </c>
      <c r="B24" s="26">
        <f>_xlfn.XLOOKUP($C24,'New Business'!D:D,'New Business'!C:C)</f>
        <v>0</v>
      </c>
      <c r="C24" s="26" t="str">
        <f>'New Business'!D27</f>
        <v>JB15</v>
      </c>
      <c r="D24" s="27" t="str">
        <f>_xlfn.XLOOKUP($C24,'New Business'!D:D,'New Business'!E:E)</f>
        <v>2 year discount 80% JBSP</v>
      </c>
      <c r="E24" s="27">
        <f>_xlfn.XLOOKUP($C24,'New Business'!D:D,'New Business'!R:R)</f>
        <v>0.8</v>
      </c>
      <c r="F24" s="28">
        <f>_xlfn.XLOOKUP($C24,'New Business'!D:D,'New Business'!G:G)</f>
        <v>4.6899999999999997E-2</v>
      </c>
      <c r="G24" s="28" t="str">
        <f>_xlfn.XLOOKUP($C24,'New Business'!$D:$D,'New Business'!S:S)</f>
        <v>2% 2%</v>
      </c>
      <c r="H24" s="29">
        <f>_xlfn.XLOOKUP($C24,'New Business'!$D:$D,'New Business'!M:M)</f>
        <v>499</v>
      </c>
      <c r="I24" s="30" t="str" cm="1">
        <f t="array" ref="I24">_xlfn.XLOOKUP($C24, 'New Business'!$D:$D, 'New Business'!P:P &amp; "-" &amp; 'New Business'!Q:Q)</f>
        <v>£100k-£500k</v>
      </c>
      <c r="J24" s="27">
        <f>_xlfn.XLOOKUP($C24,'New Business'!$D:$D,'New Business'!T:T)</f>
        <v>0.25</v>
      </c>
      <c r="K24" s="27" t="str">
        <f>_xlfn.XLOOKUP($C24,'New Business'!$D:$D,'New Business'!N:N)</f>
        <v>Y</v>
      </c>
      <c r="L24" s="27" t="str">
        <f>_xlfn.XLOOKUP($C24,'New Business'!$D:$D,'New Business'!O:O)</f>
        <v>N</v>
      </c>
    </row>
    <row r="25" spans="1:12" x14ac:dyDescent="0.25">
      <c r="A25" s="26">
        <f>_xlfn.XLOOKUP($C25,'New Business'!D:D,'New Business'!B:B)</f>
        <v>0</v>
      </c>
      <c r="B25" s="26">
        <f>_xlfn.XLOOKUP($C25,'New Business'!D:D,'New Business'!C:C)</f>
        <v>0</v>
      </c>
      <c r="C25" s="26" t="str">
        <f>'New Business'!D28</f>
        <v>JB18</v>
      </c>
      <c r="D25" s="27" t="str">
        <f>_xlfn.XLOOKUP($C25,'New Business'!D:D,'New Business'!E:E)</f>
        <v>5 year fixed 80% JBSP</v>
      </c>
      <c r="E25" s="27">
        <f>_xlfn.XLOOKUP($C25,'New Business'!D:D,'New Business'!R:R)</f>
        <v>0.8</v>
      </c>
      <c r="F25" s="28">
        <f>_xlfn.XLOOKUP($C25,'New Business'!D:D,'New Business'!G:G)</f>
        <v>5.8999999999999997E-2</v>
      </c>
      <c r="G25" s="28" t="str">
        <f>_xlfn.XLOOKUP($C25,'New Business'!$D:$D,'New Business'!S:S)</f>
        <v>5% 4% 3% 2% 2%</v>
      </c>
      <c r="H25" s="29">
        <f>_xlfn.XLOOKUP($C25,'New Business'!$D:$D,'New Business'!M:M)</f>
        <v>0</v>
      </c>
      <c r="I25" s="30" t="str" cm="1">
        <f t="array" ref="I25">_xlfn.XLOOKUP($C25, 'New Business'!$D:$D, 'New Business'!P:P &amp; "-" &amp; 'New Business'!Q:Q)</f>
        <v>£100k-£500k</v>
      </c>
      <c r="J25" s="27">
        <f>_xlfn.XLOOKUP($C25,'New Business'!$D:$D,'New Business'!T:T)</f>
        <v>0.1</v>
      </c>
      <c r="K25" s="27" t="str">
        <f>_xlfn.XLOOKUP($C25,'New Business'!$D:$D,'New Business'!N:N)</f>
        <v>Y</v>
      </c>
      <c r="L25" s="27" t="str">
        <f>_xlfn.XLOOKUP($C25,'New Business'!$D:$D,'New Business'!O:O)</f>
        <v>N</v>
      </c>
    </row>
    <row r="26" spans="1:12" x14ac:dyDescent="0.25">
      <c r="A26" s="26">
        <f>_xlfn.XLOOKUP($C26,'New Business'!D:D,'New Business'!B:B)</f>
        <v>0</v>
      </c>
      <c r="B26" s="26">
        <f>_xlfn.XLOOKUP($C26,'New Business'!D:D,'New Business'!C:C)</f>
        <v>0</v>
      </c>
      <c r="C26" s="26" t="str">
        <f>'New Business'!D29</f>
        <v>JB19</v>
      </c>
      <c r="D26" s="27" t="str">
        <f>_xlfn.XLOOKUP($C26,'New Business'!D:D,'New Business'!E:E)</f>
        <v>5 year fixed 90% JBSP</v>
      </c>
      <c r="E26" s="27">
        <f>_xlfn.XLOOKUP($C26,'New Business'!D:D,'New Business'!R:R)</f>
        <v>0.9</v>
      </c>
      <c r="F26" s="28">
        <f>_xlfn.XLOOKUP($C26,'New Business'!D:D,'New Business'!G:G)</f>
        <v>6.2399999999999997E-2</v>
      </c>
      <c r="G26" s="28" t="str">
        <f>_xlfn.XLOOKUP($C26,'New Business'!$D:$D,'New Business'!S:S)</f>
        <v>5%, 4%, 3%, 2%, 2%</v>
      </c>
      <c r="H26" s="29">
        <f>_xlfn.XLOOKUP($C26,'New Business'!$D:$D,'New Business'!M:M)</f>
        <v>0</v>
      </c>
      <c r="I26" s="30" t="str" cm="1">
        <f t="array" ref="I26">_xlfn.XLOOKUP($C26, 'New Business'!$D:$D, 'New Business'!P:P &amp; "-" &amp; 'New Business'!Q:Q)</f>
        <v>112500-£500k</v>
      </c>
      <c r="J26" s="27">
        <f>_xlfn.XLOOKUP($C26,'New Business'!$D:$D,'New Business'!T:T)</f>
        <v>0.1</v>
      </c>
      <c r="K26" s="27" t="str">
        <f>_xlfn.XLOOKUP($C26,'New Business'!$D:$D,'New Business'!N:N)</f>
        <v>Y</v>
      </c>
      <c r="L26" s="27" t="str">
        <f>_xlfn.XLOOKUP($C26,'New Business'!$D:$D,'New Business'!O:O)</f>
        <v>N</v>
      </c>
    </row>
    <row r="27" spans="1:12" x14ac:dyDescent="0.25">
      <c r="A27" s="26" t="e">
        <f>_xlfn.XLOOKUP($C27,'New Business'!D:D,'New Business'!B:B)</f>
        <v>#N/A</v>
      </c>
      <c r="B27" s="26" t="e">
        <f>_xlfn.XLOOKUP($C27,'New Business'!D:D,'New Business'!C:C)</f>
        <v>#N/A</v>
      </c>
      <c r="C27" s="26">
        <f>'New Business'!D30</f>
        <v>0</v>
      </c>
      <c r="D27" s="27" t="e">
        <f>_xlfn.XLOOKUP($C27,'New Business'!D:D,'New Business'!E:E)</f>
        <v>#N/A</v>
      </c>
      <c r="E27" s="27" t="e">
        <f>_xlfn.XLOOKUP($C27,'New Business'!D:D,'New Business'!R:R)</f>
        <v>#N/A</v>
      </c>
      <c r="F27" s="28" t="e">
        <f>_xlfn.XLOOKUP($C27,'New Business'!D:D,'New Business'!G:G)</f>
        <v>#N/A</v>
      </c>
      <c r="G27" s="28" t="e">
        <f>_xlfn.XLOOKUP($C27,'New Business'!$D:$D,'New Business'!S:S)</f>
        <v>#N/A</v>
      </c>
      <c r="H27" s="29" t="e">
        <f>_xlfn.XLOOKUP($C27,'New Business'!$D:$D,'New Business'!M:M)</f>
        <v>#N/A</v>
      </c>
      <c r="I27" s="30" t="e" cm="1">
        <f t="array" ref="I27">_xlfn.XLOOKUP($C27, 'New Business'!$D:$D, 'New Business'!P:P &amp; "-" &amp; 'New Business'!Q:Q)</f>
        <v>#N/A</v>
      </c>
      <c r="J27" s="27" t="e">
        <f>_xlfn.XLOOKUP($C27,'New Business'!$D:$D,'New Business'!T:T)</f>
        <v>#N/A</v>
      </c>
      <c r="K27" s="27" t="e">
        <f>_xlfn.XLOOKUP($C27,'New Business'!$D:$D,'New Business'!N:N)</f>
        <v>#N/A</v>
      </c>
      <c r="L27" s="27" t="e">
        <f>_xlfn.XLOOKUP($C27,'New Business'!$D:$D,'New Business'!O:O)</f>
        <v>#N/A</v>
      </c>
    </row>
    <row r="28" spans="1:12" x14ac:dyDescent="0.25">
      <c r="A28" s="26" t="str">
        <f>_xlfn.XLOOKUP($C28,'New Business'!D:D,'New Business'!B:B)</f>
        <v>Retirement Interest-Only (RIO)</v>
      </c>
      <c r="B28" s="26">
        <f>_xlfn.XLOOKUP($C28,'New Business'!D:D,'New Business'!C:C)</f>
        <v>0</v>
      </c>
      <c r="C28" s="26" t="str">
        <f>'New Business'!D31</f>
        <v>LT87</v>
      </c>
      <c r="D28" s="27" t="str">
        <f>_xlfn.XLOOKUP($C28,'New Business'!D:D,'New Business'!E:E)</f>
        <v>5 year fixed RIO</v>
      </c>
      <c r="E28" s="27">
        <f>_xlfn.XLOOKUP($C28,'New Business'!D:D,'New Business'!R:R)</f>
        <v>0.6</v>
      </c>
      <c r="F28" s="28">
        <f>_xlfn.XLOOKUP($C28,'New Business'!D:D,'New Business'!G:G)</f>
        <v>6.2399999999999997E-2</v>
      </c>
      <c r="G28" s="28" t="str">
        <f>_xlfn.XLOOKUP($C28,'New Business'!$D:$D,'New Business'!S:S)</f>
        <v>5%, 4%, 3%, 2%, 2%</v>
      </c>
      <c r="H28" s="29">
        <f>_xlfn.XLOOKUP($C28,'New Business'!$D:$D,'New Business'!M:M)</f>
        <v>0</v>
      </c>
      <c r="I28" s="30" t="str" cm="1">
        <f t="array" ref="I28">_xlfn.XLOOKUP($C28, 'New Business'!$D:$D, 'New Business'!P:P &amp; "-" &amp; 'New Business'!Q:Q)</f>
        <v>£50k-£500k</v>
      </c>
      <c r="J28" s="27">
        <f>_xlfn.XLOOKUP($C28,'New Business'!$D:$D,'New Business'!T:T)</f>
        <v>0.1</v>
      </c>
      <c r="K28" s="27" t="str">
        <f>_xlfn.XLOOKUP($C28,'New Business'!$D:$D,'New Business'!N:N)</f>
        <v>Y</v>
      </c>
      <c r="L28" s="27" t="str">
        <f>_xlfn.XLOOKUP($C28,'New Business'!$D:$D,'New Business'!O:O)</f>
        <v>Y</v>
      </c>
    </row>
    <row r="29" spans="1:12" x14ac:dyDescent="0.25">
      <c r="A29" s="26">
        <f>_xlfn.XLOOKUP($C29,'New Business'!D:D,'New Business'!B:B)</f>
        <v>0</v>
      </c>
      <c r="B29" s="26">
        <f>_xlfn.XLOOKUP($C29,'New Business'!D:D,'New Business'!C:C)</f>
        <v>0</v>
      </c>
      <c r="C29" s="26" t="str">
        <f>'New Business'!D32</f>
        <v>LT82</v>
      </c>
      <c r="D29" s="27" t="str">
        <f>_xlfn.XLOOKUP($C29,'New Business'!D:D,'New Business'!E:E)</f>
        <v>2 year Discount RIO</v>
      </c>
      <c r="E29" s="27">
        <f>_xlfn.XLOOKUP($C29,'New Business'!D:D,'New Business'!R:R)</f>
        <v>0.6</v>
      </c>
      <c r="F29" s="28">
        <f>_xlfn.XLOOKUP($C29,'New Business'!D:D,'New Business'!G:G)</f>
        <v>4.99E-2</v>
      </c>
      <c r="G29" s="28" t="str">
        <f>_xlfn.XLOOKUP($C29,'New Business'!$D:$D,'New Business'!S:S)</f>
        <v>2%, 2%</v>
      </c>
      <c r="H29" s="29">
        <f>_xlfn.XLOOKUP($C29,'New Business'!$D:$D,'New Business'!M:M)</f>
        <v>999</v>
      </c>
      <c r="I29" s="30" t="str" cm="1">
        <f t="array" ref="I29">_xlfn.XLOOKUP($C29, 'New Business'!$D:$D, 'New Business'!P:P &amp; "-" &amp; 'New Business'!Q:Q)</f>
        <v>£50k-£750k</v>
      </c>
      <c r="J29" s="27">
        <f>_xlfn.XLOOKUP($C29,'New Business'!$D:$D,'New Business'!T:T)</f>
        <v>0.25</v>
      </c>
      <c r="K29" s="27" t="str">
        <f>_xlfn.XLOOKUP($C29,'New Business'!$D:$D,'New Business'!N:N)</f>
        <v>Y</v>
      </c>
      <c r="L29" s="27" t="str">
        <f>_xlfn.XLOOKUP($C29,'New Business'!$D:$D,'New Business'!O:O)</f>
        <v>Y</v>
      </c>
    </row>
    <row r="30" spans="1:12" x14ac:dyDescent="0.25">
      <c r="A30" s="26">
        <f>_xlfn.XLOOKUP($C30,'New Business'!D:D,'New Business'!B:B)</f>
        <v>0</v>
      </c>
      <c r="B30" s="26">
        <f>_xlfn.XLOOKUP($C30,'New Business'!D:D,'New Business'!C:C)</f>
        <v>0</v>
      </c>
      <c r="C30" s="26" t="str">
        <f>'New Business'!D33</f>
        <v>LT83</v>
      </c>
      <c r="D30" s="27" t="str">
        <f>_xlfn.XLOOKUP($C30,'New Business'!D:D,'New Business'!E:E)</f>
        <v>Lifetime discount RIO</v>
      </c>
      <c r="E30" s="27">
        <f>_xlfn.XLOOKUP($C30,'New Business'!D:D,'New Business'!R:R)</f>
        <v>0.6</v>
      </c>
      <c r="F30" s="28">
        <f>_xlfn.XLOOKUP($C30,'New Business'!D:D,'New Business'!G:G)</f>
        <v>5.1900000000000002E-2</v>
      </c>
      <c r="G30" s="28" t="str">
        <f>_xlfn.XLOOKUP($C30,'New Business'!$D:$D,'New Business'!S:S)</f>
        <v>2% in 1st year only</v>
      </c>
      <c r="H30" s="29">
        <f>_xlfn.XLOOKUP($C30,'New Business'!$D:$D,'New Business'!M:M)</f>
        <v>999</v>
      </c>
      <c r="I30" s="30" t="str" cm="1">
        <f t="array" ref="I30">_xlfn.XLOOKUP($C30, 'New Business'!$D:$D, 'New Business'!P:P &amp; "-" &amp; 'New Business'!Q:Q)</f>
        <v>£25k-£500k</v>
      </c>
      <c r="J30" s="27" t="str">
        <f>_xlfn.XLOOKUP($C30,'New Business'!$D:$D,'New Business'!T:T)</f>
        <v>No</v>
      </c>
      <c r="K30" s="27" t="str">
        <f>_xlfn.XLOOKUP($C30,'New Business'!$D:$D,'New Business'!N:N)</f>
        <v>N</v>
      </c>
      <c r="L30" s="27" t="str">
        <f>_xlfn.XLOOKUP($C30,'New Business'!$D:$D,'New Business'!O:O)</f>
        <v>N</v>
      </c>
    </row>
    <row r="31" spans="1:12" x14ac:dyDescent="0.25">
      <c r="A31" s="26" t="str">
        <f>_xlfn.XLOOKUP($C31,'New Business'!D:D,'New Business'!B:B)</f>
        <v>Lending in(to) retirement</v>
      </c>
      <c r="B31" s="26">
        <f>_xlfn.XLOOKUP($C31,'New Business'!D:D,'New Business'!C:C)</f>
        <v>0</v>
      </c>
      <c r="C31" s="26" t="str">
        <f>'New Business'!D34</f>
        <v>R014</v>
      </c>
      <c r="D31" s="27" t="str">
        <f>_xlfn.XLOOKUP($C31,'New Business'!D:D,'New Business'!E:E)</f>
        <v>5 year fixed In(to) Retirement</v>
      </c>
      <c r="E31" s="27">
        <f>_xlfn.XLOOKUP($C31,'New Business'!D:D,'New Business'!R:R)</f>
        <v>0.7</v>
      </c>
      <c r="F31" s="28">
        <f>_xlfn.XLOOKUP($C31,'New Business'!D:D,'New Business'!G:G)</f>
        <v>5.8900000000000001E-2</v>
      </c>
      <c r="G31" s="28" t="str">
        <f>_xlfn.XLOOKUP($C31,'New Business'!$D:$D,'New Business'!S:S)</f>
        <v>5%, 4%, 3%, 2%, 2%</v>
      </c>
      <c r="H31" s="29">
        <f>_xlfn.XLOOKUP($C31,'New Business'!$D:$D,'New Business'!M:M)</f>
        <v>999</v>
      </c>
      <c r="I31" s="30" t="str" cm="1">
        <f t="array" ref="I31">_xlfn.XLOOKUP($C31, 'New Business'!$D:$D, 'New Business'!P:P &amp; "-" &amp; 'New Business'!Q:Q)</f>
        <v>£50k-£500k</v>
      </c>
      <c r="J31" s="27">
        <f>_xlfn.XLOOKUP($C31,'New Business'!$D:$D,'New Business'!T:T)</f>
        <v>0.1</v>
      </c>
      <c r="K31" s="27" t="str">
        <f>_xlfn.XLOOKUP($C31,'New Business'!$D:$D,'New Business'!N:N)</f>
        <v>Y</v>
      </c>
      <c r="L31" s="27" t="str">
        <f>_xlfn.XLOOKUP($C31,'New Business'!$D:$D,'New Business'!O:O)</f>
        <v>Y</v>
      </c>
    </row>
    <row r="32" spans="1:12" x14ac:dyDescent="0.25">
      <c r="A32" s="26">
        <f>_xlfn.XLOOKUP($C32,'New Business'!D:D,'New Business'!B:B)</f>
        <v>0</v>
      </c>
      <c r="B32" s="26">
        <f>_xlfn.XLOOKUP($C32,'New Business'!D:D,'New Business'!C:C)</f>
        <v>0</v>
      </c>
      <c r="C32" s="26" t="str">
        <f>'New Business'!D35</f>
        <v>R011</v>
      </c>
      <c r="D32" s="27" t="str">
        <f>_xlfn.XLOOKUP($C32,'New Business'!D:D,'New Business'!E:E)</f>
        <v>2 year discount Into retirement</v>
      </c>
      <c r="E32" s="27">
        <f>_xlfn.XLOOKUP($C32,'New Business'!D:D,'New Business'!R:R)</f>
        <v>0.7</v>
      </c>
      <c r="F32" s="28">
        <f>_xlfn.XLOOKUP($C32,'New Business'!D:D,'New Business'!G:G)</f>
        <v>4.7899999999999998E-2</v>
      </c>
      <c r="G32" s="28" t="str">
        <f>_xlfn.XLOOKUP($C32,'New Business'!$D:$D,'New Business'!S:S)</f>
        <v>2%, 2%</v>
      </c>
      <c r="H32" s="29">
        <f>_xlfn.XLOOKUP($C32,'New Business'!$D:$D,'New Business'!M:M)</f>
        <v>499</v>
      </c>
      <c r="I32" s="30" t="str" cm="1">
        <f t="array" ref="I32">_xlfn.XLOOKUP($C32, 'New Business'!$D:$D, 'New Business'!P:P &amp; "-" &amp; 'New Business'!Q:Q)</f>
        <v>£50k-£1m</v>
      </c>
      <c r="J32" s="27">
        <f>_xlfn.XLOOKUP($C32,'New Business'!$D:$D,'New Business'!T:T)</f>
        <v>0.25</v>
      </c>
      <c r="K32" s="27" t="str">
        <f>_xlfn.XLOOKUP($C32,'New Business'!$D:$D,'New Business'!N:N)</f>
        <v>Y</v>
      </c>
      <c r="L32" s="27" t="str">
        <f>_xlfn.XLOOKUP($C32,'New Business'!$D:$D,'New Business'!O:O)</f>
        <v>Y</v>
      </c>
    </row>
    <row r="33" spans="1:12" x14ac:dyDescent="0.25">
      <c r="A33" s="26">
        <f>_xlfn.XLOOKUP($C33,'New Business'!D:D,'New Business'!B:B)</f>
        <v>0</v>
      </c>
      <c r="B33" s="26">
        <f>_xlfn.XLOOKUP($C33,'New Business'!D:D,'New Business'!C:C)</f>
        <v>0</v>
      </c>
      <c r="C33" s="26" t="str">
        <f>'New Business'!D36</f>
        <v>R012</v>
      </c>
      <c r="D33" s="27" t="str">
        <f>_xlfn.XLOOKUP($C33,'New Business'!D:D,'New Business'!E:E)</f>
        <v>Lifetime discount in retirement</v>
      </c>
      <c r="E33" s="27">
        <f>_xlfn.XLOOKUP($C33,'New Business'!D:D,'New Business'!R:R)</f>
        <v>0.7</v>
      </c>
      <c r="F33" s="28">
        <f>_xlfn.XLOOKUP($C33,'New Business'!D:D,'New Business'!G:G)</f>
        <v>4.8899999999999999E-2</v>
      </c>
      <c r="G33" s="28" t="str">
        <f>_xlfn.XLOOKUP($C33,'New Business'!$D:$D,'New Business'!S:S)</f>
        <v>2% in 1st year only</v>
      </c>
      <c r="H33" s="29">
        <f>_xlfn.XLOOKUP($C33,'New Business'!$D:$D,'New Business'!M:M)</f>
        <v>999</v>
      </c>
      <c r="I33" s="30" t="str" cm="1">
        <f t="array" ref="I33">_xlfn.XLOOKUP($C33, 'New Business'!$D:$D, 'New Business'!P:P &amp; "-" &amp; 'New Business'!Q:Q)</f>
        <v>£50k-£750k</v>
      </c>
      <c r="J33" s="27" t="str">
        <f>_xlfn.XLOOKUP($C33,'New Business'!$D:$D,'New Business'!T:T)</f>
        <v>n/a</v>
      </c>
      <c r="K33" s="27" t="str">
        <f>_xlfn.XLOOKUP($C33,'New Business'!$D:$D,'New Business'!N:N)</f>
        <v>N</v>
      </c>
      <c r="L33" s="27" t="str">
        <f>_xlfn.XLOOKUP($C33,'New Business'!$D:$D,'New Business'!O:O)</f>
        <v>N</v>
      </c>
    </row>
    <row r="34" spans="1:12" x14ac:dyDescent="0.25">
      <c r="A34" s="26" t="e">
        <f>_xlfn.XLOOKUP($C34,'New Business'!D:D,'New Business'!B:B)</f>
        <v>#N/A</v>
      </c>
      <c r="B34" s="26" t="e">
        <f>_xlfn.XLOOKUP($C34,'New Business'!D:D,'New Business'!C:C)</f>
        <v>#N/A</v>
      </c>
      <c r="C34" s="26">
        <f>'New Business'!D37</f>
        <v>0</v>
      </c>
      <c r="D34" s="27" t="e">
        <f>_xlfn.XLOOKUP($C34,'New Business'!D:D,'New Business'!E:E)</f>
        <v>#N/A</v>
      </c>
      <c r="E34" s="27" t="e">
        <f>_xlfn.XLOOKUP($C34,'New Business'!D:D,'New Business'!R:R)</f>
        <v>#N/A</v>
      </c>
      <c r="F34" s="28" t="e">
        <f>_xlfn.XLOOKUP($C34,'New Business'!D:D,'New Business'!G:G)</f>
        <v>#N/A</v>
      </c>
      <c r="G34" s="28" t="e">
        <f>_xlfn.XLOOKUP($C34,'New Business'!$D:$D,'New Business'!S:S)</f>
        <v>#N/A</v>
      </c>
      <c r="H34" s="31" t="e">
        <f>_xlfn.XLOOKUP($C34,'New Business'!$D:$D,'New Business'!M:M)</f>
        <v>#N/A</v>
      </c>
      <c r="I34" s="30" t="e" cm="1">
        <f t="array" ref="I34">_xlfn.XLOOKUP($C34, 'New Business'!$D:$D, 'New Business'!P:P &amp; "-" &amp; 'New Business'!Q:Q)</f>
        <v>#N/A</v>
      </c>
      <c r="J34" s="27" t="e">
        <f>_xlfn.XLOOKUP($C34,'New Business'!$D:$D,'New Business'!T:T)</f>
        <v>#N/A</v>
      </c>
      <c r="K34" s="27" t="e">
        <f>_xlfn.XLOOKUP($C34,'New Business'!$D:$D,'New Business'!N:N)</f>
        <v>#N/A</v>
      </c>
      <c r="L34" s="27" t="e">
        <f>_xlfn.XLOOKUP($C34,'New Business'!$D:$D,'New Business'!O:O)</f>
        <v>#N/A</v>
      </c>
    </row>
    <row r="35" spans="1:12" x14ac:dyDescent="0.25">
      <c r="A35" s="26" t="str">
        <f>_xlfn.XLOOKUP($C35,'New Business'!D:D,'New Business'!B:B)</f>
        <v>Buy for Uni</v>
      </c>
      <c r="B35" s="26">
        <f>_xlfn.XLOOKUP($C35,'New Business'!D:D,'New Business'!C:C)</f>
        <v>0</v>
      </c>
      <c r="C35" s="26" t="str">
        <f>'New Business'!D38</f>
        <v>BU09</v>
      </c>
      <c r="D35" s="27" t="str">
        <f>_xlfn.XLOOKUP($C35,'New Business'!D:D,'New Business'!E:E)</f>
        <v>Buy for Uni 5 Year Discount</v>
      </c>
      <c r="E35" s="27">
        <f>_xlfn.XLOOKUP($C35,'New Business'!D:D,'New Business'!R:R)</f>
        <v>1</v>
      </c>
      <c r="F35" s="28">
        <f>_xlfn.XLOOKUP($C35,'New Business'!D:D,'New Business'!G:G)</f>
        <v>5.3899999999999997E-2</v>
      </c>
      <c r="G35" s="28" t="str">
        <f>_xlfn.XLOOKUP($C35,'New Business'!$D:$D,'New Business'!S:S)</f>
        <v>None</v>
      </c>
      <c r="H35" s="29">
        <f>_xlfn.XLOOKUP($C35,'New Business'!$D:$D,'New Business'!M:M)</f>
        <v>599</v>
      </c>
      <c r="I35" s="30" t="str" cm="1">
        <f t="array" ref="I35">_xlfn.XLOOKUP($C35, 'New Business'!$D:$D, 'New Business'!P:P &amp; "-" &amp; 'New Business'!Q:Q)</f>
        <v>£125k-£400k</v>
      </c>
      <c r="J35" s="27" t="str">
        <f>_xlfn.XLOOKUP($C35,'New Business'!$D:$D,'New Business'!T:T)</f>
        <v>n/a</v>
      </c>
      <c r="K35" s="27" t="str">
        <f>_xlfn.XLOOKUP($C35,'New Business'!$D:$D,'New Business'!N:N)</f>
        <v>N</v>
      </c>
      <c r="L35" s="27" t="str">
        <f>_xlfn.XLOOKUP($C35,'New Business'!$D:$D,'New Business'!O:O)</f>
        <v>N</v>
      </c>
    </row>
    <row r="36" spans="1:12" x14ac:dyDescent="0.25">
      <c r="A36" s="26" t="e">
        <f>_xlfn.XLOOKUP($C36,'New Business'!D:D,'New Business'!B:B)</f>
        <v>#N/A</v>
      </c>
      <c r="B36" s="26" t="e">
        <f>_xlfn.XLOOKUP($C36,'New Business'!D:D,'New Business'!C:C)</f>
        <v>#N/A</v>
      </c>
      <c r="C36" s="26">
        <f>'New Business'!D39</f>
        <v>0</v>
      </c>
      <c r="D36" s="27" t="e">
        <f>_xlfn.XLOOKUP($C36,'New Business'!D:D,'New Business'!E:E)</f>
        <v>#N/A</v>
      </c>
      <c r="E36" s="27" t="e">
        <f>_xlfn.XLOOKUP($C36,'New Business'!D:D,'New Business'!R:R)</f>
        <v>#N/A</v>
      </c>
      <c r="F36" s="28" t="e">
        <f>_xlfn.XLOOKUP($C36,'New Business'!D:D,'New Business'!G:G)</f>
        <v>#N/A</v>
      </c>
      <c r="G36" s="28" t="e">
        <f>_xlfn.XLOOKUP($C36,'New Business'!$D:$D,'New Business'!S:S)</f>
        <v>#N/A</v>
      </c>
      <c r="H36" s="29" t="e">
        <f>_xlfn.XLOOKUP($C36,'New Business'!$D:$D,'New Business'!M:M)</f>
        <v>#N/A</v>
      </c>
      <c r="I36" s="30" t="e" cm="1">
        <f t="array" ref="I36">_xlfn.XLOOKUP($C36, 'New Business'!$D:$D, 'New Business'!P:P &amp; "-" &amp; 'New Business'!Q:Q)</f>
        <v>#N/A</v>
      </c>
      <c r="J36" s="27" t="e">
        <f>_xlfn.XLOOKUP($C36,'New Business'!$D:$D,'New Business'!T:T)</f>
        <v>#N/A</v>
      </c>
      <c r="K36" s="27" t="e">
        <f>_xlfn.XLOOKUP($C36,'New Business'!$D:$D,'New Business'!N:N)</f>
        <v>#N/A</v>
      </c>
      <c r="L36" s="27" t="e">
        <f>_xlfn.XLOOKUP($C36,'New Business'!$D:$D,'New Business'!O:O)</f>
        <v>#N/A</v>
      </c>
    </row>
    <row r="37" spans="1:12" x14ac:dyDescent="0.25">
      <c r="A37" s="26" t="str">
        <f>_xlfn.XLOOKUP($C37,'New Business'!D:D,'New Business'!B:B)</f>
        <v>Self-Build (Mayflower)</v>
      </c>
      <c r="B37" s="26">
        <f>_xlfn.XLOOKUP($C37,'New Business'!D:D,'New Business'!C:C)</f>
        <v>0</v>
      </c>
      <c r="C37" s="26" t="str">
        <f>'New Business'!D40</f>
        <v>SB43</v>
      </c>
      <c r="D37" s="27" t="str">
        <f>_xlfn.XLOOKUP($C37,'New Business'!D:D,'New Business'!E:E)</f>
        <v>Lifetime Discount Self-Build Mayflower</v>
      </c>
      <c r="E37" s="27">
        <f>_xlfn.XLOOKUP($C37,'New Business'!D:D,'New Business'!R:R)</f>
        <v>0.8</v>
      </c>
      <c r="F37" s="28">
        <f>_xlfn.XLOOKUP($C37,'New Business'!D:D,'New Business'!G:G)</f>
        <v>5.8499999999999996E-2</v>
      </c>
      <c r="G37" s="28" t="str">
        <f>_xlfn.XLOOKUP($C37,'New Business'!$D:$D,'New Business'!S:S)</f>
        <v>2% in 1st year only</v>
      </c>
      <c r="H37" s="29">
        <f>_xlfn.XLOOKUP($C37,'New Business'!$D:$D,'New Business'!M:M)</f>
        <v>1999</v>
      </c>
      <c r="I37" s="30" t="str" cm="1">
        <f t="array" ref="I37">_xlfn.XLOOKUP($C37, 'New Business'!$D:$D, 'New Business'!P:P &amp; "-" &amp; 'New Business'!Q:Q)</f>
        <v>£100k-£1m</v>
      </c>
      <c r="J37" s="27">
        <f>_xlfn.XLOOKUP($C37,'New Business'!$D:$D,'New Business'!T:T)</f>
        <v>0.1</v>
      </c>
      <c r="K37" s="27" t="str">
        <f>_xlfn.XLOOKUP($C37,'New Business'!$D:$D,'New Business'!N:N)</f>
        <v>N</v>
      </c>
      <c r="L37" s="27" t="str">
        <f>_xlfn.XLOOKUP($C37,'New Business'!$D:$D,'New Business'!O:O)</f>
        <v>N</v>
      </c>
    </row>
    <row r="38" spans="1:12" x14ac:dyDescent="0.25">
      <c r="A38" s="26">
        <f>_xlfn.XLOOKUP($C38,'New Business'!D:D,'New Business'!B:B)</f>
        <v>0</v>
      </c>
      <c r="B38" s="26">
        <f>_xlfn.XLOOKUP($C38,'New Business'!D:D,'New Business'!C:C)</f>
        <v>0</v>
      </c>
      <c r="C38" s="26" t="str">
        <f>'New Business'!D41</f>
        <v>SB44</v>
      </c>
      <c r="D38" s="27" t="str">
        <f>_xlfn.XLOOKUP($C38,'New Business'!D:D,'New Business'!E:E)</f>
        <v>Lifetime Discount Self-build Mayflower larger loan</v>
      </c>
      <c r="E38" s="27">
        <f>_xlfn.XLOOKUP($C38,'New Business'!D:D,'New Business'!R:R)</f>
        <v>0.7</v>
      </c>
      <c r="F38" s="28">
        <f>_xlfn.XLOOKUP($C38,'New Business'!D:D,'New Business'!G:G)</f>
        <v>5.9399999999999994E-2</v>
      </c>
      <c r="G38" s="28" t="str">
        <f>_xlfn.XLOOKUP($C38,'New Business'!$D:$D,'New Business'!S:S)</f>
        <v>2%, 2%</v>
      </c>
      <c r="H38" s="29">
        <f>_xlfn.XLOOKUP($C38,'New Business'!$D:$D,'New Business'!M:M)</f>
        <v>2.5000000000000001E-3</v>
      </c>
      <c r="I38" s="30" t="str" cm="1">
        <f t="array" ref="I38">_xlfn.XLOOKUP($C38, 'New Business'!$D:$D, 'New Business'!P:P &amp; "-" &amp; 'New Business'!Q:Q)</f>
        <v>&gt;£1m-£1.8m</v>
      </c>
      <c r="J38" s="27">
        <f>_xlfn.XLOOKUP($C38,'New Business'!$D:$D,'New Business'!T:T)</f>
        <v>0.1</v>
      </c>
      <c r="K38" s="27" t="str">
        <f>_xlfn.XLOOKUP($C38,'New Business'!$D:$D,'New Business'!N:N)</f>
        <v>N</v>
      </c>
      <c r="L38" s="27" t="str">
        <f>_xlfn.XLOOKUP($C38,'New Business'!$D:$D,'New Business'!O:O)</f>
        <v>N</v>
      </c>
    </row>
    <row r="39" spans="1:12" x14ac:dyDescent="0.25">
      <c r="A39" s="26" t="str">
        <f>_xlfn.XLOOKUP($C39,'New Business'!D:D,'New Business'!B:B)</f>
        <v>Self-Build (BuildLoan)</v>
      </c>
      <c r="B39" s="26">
        <f>_xlfn.XLOOKUP($C39,'New Business'!D:D,'New Business'!C:C)</f>
        <v>0</v>
      </c>
      <c r="C39" s="26" t="str">
        <f>'New Business'!D42</f>
        <v>SB45</v>
      </c>
      <c r="D39" s="27" t="str">
        <f>_xlfn.XLOOKUP($C39,'New Business'!D:D,'New Business'!E:E)</f>
        <v>Lifetime Discount Self-build BuildLoan</v>
      </c>
      <c r="E39" s="27">
        <f>_xlfn.XLOOKUP($C39,'New Business'!D:D,'New Business'!R:R)</f>
        <v>0.8</v>
      </c>
      <c r="F39" s="28">
        <f>_xlfn.XLOOKUP($C39,'New Business'!D:D,'New Business'!G:G)</f>
        <v>5.8499999999999996E-2</v>
      </c>
      <c r="G39" s="28" t="str">
        <f>_xlfn.XLOOKUP($C39,'New Business'!$D:$D,'New Business'!S:S)</f>
        <v>2% in 1st year only</v>
      </c>
      <c r="H39" s="29">
        <f>_xlfn.XLOOKUP($C39,'New Business'!$D:$D,'New Business'!M:M)</f>
        <v>1999</v>
      </c>
      <c r="I39" s="30" t="str" cm="1">
        <f t="array" ref="I39">_xlfn.XLOOKUP($C39, 'New Business'!$D:$D, 'New Business'!P:P &amp; "-" &amp; 'New Business'!Q:Q)</f>
        <v>£100k-£600k</v>
      </c>
      <c r="J39" s="27">
        <f>_xlfn.XLOOKUP($C39,'New Business'!$D:$D,'New Business'!T:T)</f>
        <v>0.1</v>
      </c>
      <c r="K39" s="27" t="str">
        <f>_xlfn.XLOOKUP($C39,'New Business'!$D:$D,'New Business'!N:N)</f>
        <v>N</v>
      </c>
      <c r="L39" s="27" t="str">
        <f>_xlfn.XLOOKUP($C39,'New Business'!$D:$D,'New Business'!O:O)</f>
        <v>N</v>
      </c>
    </row>
    <row r="40" spans="1:12" x14ac:dyDescent="0.25">
      <c r="A40" s="26">
        <f>_xlfn.XLOOKUP($C40,'New Business'!D:D,'New Business'!B:B)</f>
        <v>0</v>
      </c>
      <c r="B40" s="26">
        <f>_xlfn.XLOOKUP($C40,'New Business'!D:D,'New Business'!C:C)</f>
        <v>0</v>
      </c>
      <c r="C40" s="26" t="str">
        <f>'New Business'!D43</f>
        <v>SB46</v>
      </c>
      <c r="D40" s="27" t="str">
        <f>_xlfn.XLOOKUP($C40,'New Business'!D:D,'New Business'!E:E)</f>
        <v>Lifetime Discount Self-Build BuildLoan (Accelerator)</v>
      </c>
      <c r="E40" s="27">
        <f>_xlfn.XLOOKUP($C40,'New Business'!D:D,'New Business'!R:R)</f>
        <v>0.8</v>
      </c>
      <c r="F40" s="28">
        <f>_xlfn.XLOOKUP($C40,'New Business'!D:D,'New Business'!G:G)</f>
        <v>6.0399999999999995E-2</v>
      </c>
      <c r="G40" s="28" t="str">
        <f>_xlfn.XLOOKUP($C40,'New Business'!$D:$D,'New Business'!S:S)</f>
        <v>2% in 1st year only</v>
      </c>
      <c r="H40" s="29">
        <f>_xlfn.XLOOKUP($C40,'New Business'!$D:$D,'New Business'!M:M)</f>
        <v>1999</v>
      </c>
      <c r="I40" s="30" t="str" cm="1">
        <f t="array" ref="I40">_xlfn.XLOOKUP($C40, 'New Business'!$D:$D, 'New Business'!P:P &amp; "-" &amp; 'New Business'!Q:Q)</f>
        <v>£100k-£600k</v>
      </c>
      <c r="J40" s="27">
        <f>_xlfn.XLOOKUP($C40,'New Business'!$D:$D,'New Business'!T:T)</f>
        <v>0.1</v>
      </c>
      <c r="K40" s="27" t="str">
        <f>_xlfn.XLOOKUP($C40,'New Business'!$D:$D,'New Business'!N:N)</f>
        <v>N</v>
      </c>
      <c r="L40" s="27" t="str">
        <f>_xlfn.XLOOKUP($C40,'New Business'!$D:$D,'New Business'!O:O)</f>
        <v>N</v>
      </c>
    </row>
    <row r="41" spans="1:12" x14ac:dyDescent="0.25">
      <c r="A41" s="26">
        <f>_xlfn.XLOOKUP($C41,'New Business'!D:D,'New Business'!B:B)</f>
        <v>0</v>
      </c>
      <c r="B41" s="26">
        <f>_xlfn.XLOOKUP($C41,'New Business'!D:D,'New Business'!C:C)</f>
        <v>0</v>
      </c>
      <c r="C41" s="26" t="str">
        <f>'New Business'!D44</f>
        <v>SB47</v>
      </c>
      <c r="D41" s="27" t="str">
        <f>_xlfn.XLOOKUP($C41,'New Business'!D:D,'New Business'!E:E)</f>
        <v>Lifetime Discount Self-Build BuildLoan
larger loan</v>
      </c>
      <c r="E41" s="27">
        <f>_xlfn.XLOOKUP($C41,'New Business'!D:D,'New Business'!R:R)</f>
        <v>0.7</v>
      </c>
      <c r="F41" s="28">
        <f>_xlfn.XLOOKUP($C41,'New Business'!D:D,'New Business'!G:G)</f>
        <v>5.9399999999999994E-2</v>
      </c>
      <c r="G41" s="28" t="str">
        <f>_xlfn.XLOOKUP($C41,'New Business'!$D:$D,'New Business'!S:S)</f>
        <v>2%, 2%</v>
      </c>
      <c r="H41" s="29">
        <f>_xlfn.XLOOKUP($C41,'New Business'!$D:$D,'New Business'!M:M)</f>
        <v>2.5000000000000001E-3</v>
      </c>
      <c r="I41" s="30" t="str" cm="1">
        <f t="array" ref="I41">_xlfn.XLOOKUP($C41, 'New Business'!$D:$D, 'New Business'!P:P &amp; "-" &amp; 'New Business'!Q:Q)</f>
        <v>&gt;£600k-£1.8m</v>
      </c>
      <c r="J41" s="27">
        <f>_xlfn.XLOOKUP($C41,'New Business'!$D:$D,'New Business'!T:T)</f>
        <v>0.1</v>
      </c>
      <c r="K41" s="27" t="str">
        <f>_xlfn.XLOOKUP($C41,'New Business'!$D:$D,'New Business'!N:N)</f>
        <v>N</v>
      </c>
      <c r="L41" s="27" t="str">
        <f>_xlfn.XLOOKUP($C41,'New Business'!$D:$D,'New Business'!O:O)</f>
        <v>N</v>
      </c>
    </row>
    <row r="42" spans="1:12" x14ac:dyDescent="0.25">
      <c r="A42" s="26">
        <f>_xlfn.XLOOKUP($C42,'New Business'!D:D,'New Business'!B:B)</f>
        <v>0</v>
      </c>
      <c r="B42" s="26">
        <f>_xlfn.XLOOKUP($C42,'New Business'!D:D,'New Business'!C:C)</f>
        <v>0</v>
      </c>
      <c r="C42" s="26" t="str">
        <f>'New Business'!D45</f>
        <v>SB48</v>
      </c>
      <c r="D42" s="27" t="str">
        <f>_xlfn.XLOOKUP($C42,'New Business'!D:D,'New Business'!E:E)</f>
        <v>Lifetime Discount Self-Build BuildLoan 
LTV Only</v>
      </c>
      <c r="E42" s="27">
        <f>_xlfn.XLOOKUP($C42,'New Business'!D:D,'New Business'!R:R)</f>
        <v>0.8</v>
      </c>
      <c r="F42" s="28">
        <f>_xlfn.XLOOKUP($C42,'New Business'!D:D,'New Business'!G:G)</f>
        <v>5.8499999999999996E-2</v>
      </c>
      <c r="G42" s="28" t="str">
        <f>_xlfn.XLOOKUP($C42,'New Business'!$D:$D,'New Business'!S:S)</f>
        <v>2% in 1st year only</v>
      </c>
      <c r="H42" s="29">
        <f>_xlfn.XLOOKUP($C42,'New Business'!$D:$D,'New Business'!M:M)</f>
        <v>1999</v>
      </c>
      <c r="I42" s="30" t="str" cm="1">
        <f t="array" ref="I42">_xlfn.XLOOKUP($C42, 'New Business'!$D:$D, 'New Business'!P:P &amp; "-" &amp; 'New Business'!Q:Q)</f>
        <v>£100k-£1m</v>
      </c>
      <c r="J42" s="27">
        <f>_xlfn.XLOOKUP($C42,'New Business'!$D:$D,'New Business'!T:T)</f>
        <v>0.1</v>
      </c>
      <c r="K42" s="27" t="str">
        <f>_xlfn.XLOOKUP($C42,'New Business'!$D:$D,'New Business'!N:N)</f>
        <v>N</v>
      </c>
      <c r="L42" s="27" t="str">
        <f>_xlfn.XLOOKUP($C42,'New Business'!$D:$D,'New Business'!O:O)</f>
        <v>N</v>
      </c>
    </row>
    <row r="43" spans="1:12" x14ac:dyDescent="0.25">
      <c r="A43" s="26">
        <f>_xlfn.XLOOKUP($C43,'New Business'!D:D,'New Business'!B:B)</f>
        <v>0</v>
      </c>
      <c r="B43" s="26">
        <f>_xlfn.XLOOKUP($C43,'New Business'!D:D,'New Business'!C:C)</f>
        <v>0</v>
      </c>
      <c r="C43" s="26" t="str">
        <f>'New Business'!D46</f>
        <v>SB49</v>
      </c>
      <c r="D43" s="27" t="str">
        <f>_xlfn.XLOOKUP($C43,'New Business'!D:D,'New Business'!E:E)</f>
        <v>Lifetime Discount Self-build BuildLoan 
larger loan 
LTV Only</v>
      </c>
      <c r="E43" s="27">
        <f>_xlfn.XLOOKUP($C43,'New Business'!D:D,'New Business'!R:R)</f>
        <v>0.7</v>
      </c>
      <c r="F43" s="28">
        <f>_xlfn.XLOOKUP($C43,'New Business'!D:D,'New Business'!G:G)</f>
        <v>5.9399999999999994E-2</v>
      </c>
      <c r="G43" s="28" t="str">
        <f>_xlfn.XLOOKUP($C43,'New Business'!$D:$D,'New Business'!S:S)</f>
        <v>2%, 2%</v>
      </c>
      <c r="H43" s="29">
        <f>_xlfn.XLOOKUP($C43,'New Business'!$D:$D,'New Business'!M:M)</f>
        <v>2.5000000000000001E-3</v>
      </c>
      <c r="I43" s="30" t="str" cm="1">
        <f t="array" ref="I43">_xlfn.XLOOKUP($C43, 'New Business'!$D:$D, 'New Business'!P:P &amp; "-" &amp; 'New Business'!Q:Q)</f>
        <v>&gt;£1m-£1.8m</v>
      </c>
      <c r="J43" s="27">
        <f>_xlfn.XLOOKUP($C43,'New Business'!$D:$D,'New Business'!T:T)</f>
        <v>0.1</v>
      </c>
      <c r="K43" s="27" t="str">
        <f>_xlfn.XLOOKUP($C43,'New Business'!$D:$D,'New Business'!N:N)</f>
        <v>N</v>
      </c>
      <c r="L43" s="27" t="str">
        <f>_xlfn.XLOOKUP($C43,'New Business'!$D:$D,'New Business'!O:O)</f>
        <v>N</v>
      </c>
    </row>
    <row r="44" spans="1:12" x14ac:dyDescent="0.25">
      <c r="A44" s="26" t="e">
        <f>_xlfn.XLOOKUP($C44,'New Business'!D:D,'New Business'!B:B)</f>
        <v>#N/A</v>
      </c>
      <c r="B44" s="26" t="e">
        <f>_xlfn.XLOOKUP($C44,'New Business'!D:D,'New Business'!C:C)</f>
        <v>#N/A</v>
      </c>
      <c r="C44" s="26">
        <f>'New Business'!D47</f>
        <v>0</v>
      </c>
      <c r="D44" s="27" t="e">
        <f>_xlfn.XLOOKUP($C44,'New Business'!D:D,'New Business'!E:E)</f>
        <v>#N/A</v>
      </c>
      <c r="E44" s="27" t="e">
        <f>_xlfn.XLOOKUP($C44,'New Business'!D:D,'New Business'!R:R)</f>
        <v>#N/A</v>
      </c>
      <c r="F44" s="28" t="e">
        <f>_xlfn.XLOOKUP($C44,'New Business'!D:D,'New Business'!G:G)</f>
        <v>#N/A</v>
      </c>
      <c r="G44" s="28" t="e">
        <f>_xlfn.XLOOKUP($C44,'New Business'!$D:$D,'New Business'!S:S)</f>
        <v>#N/A</v>
      </c>
      <c r="H44" s="29" t="e">
        <f>_xlfn.XLOOKUP($C44,'New Business'!$D:$D,'New Business'!M:M)</f>
        <v>#N/A</v>
      </c>
      <c r="I44" s="30" t="e" cm="1">
        <f t="array" ref="I44">_xlfn.XLOOKUP($C44, 'New Business'!$D:$D, 'New Business'!P:P &amp; "-" &amp; 'New Business'!Q:Q)</f>
        <v>#N/A</v>
      </c>
      <c r="J44" s="27" t="e">
        <f>_xlfn.XLOOKUP($C44,'New Business'!$D:$D,'New Business'!T:T)</f>
        <v>#N/A</v>
      </c>
      <c r="K44" s="27" t="e">
        <f>_xlfn.XLOOKUP($C44,'New Business'!$D:$D,'New Business'!N:N)</f>
        <v>#N/A</v>
      </c>
      <c r="L44" s="27" t="e">
        <f>_xlfn.XLOOKUP($C44,'New Business'!$D:$D,'New Business'!O:O)</f>
        <v>#N/A</v>
      </c>
    </row>
    <row r="45" spans="1:12" x14ac:dyDescent="0.25">
      <c r="A45" s="26" t="str">
        <f>_xlfn.XLOOKUP($C45,'New Business'!D:D,'New Business'!B:B)</f>
        <v>Buy to Let Standard</v>
      </c>
      <c r="B45" s="26">
        <f>_xlfn.XLOOKUP($C45,'New Business'!D:D,'New Business'!C:C)</f>
        <v>0</v>
      </c>
      <c r="C45" s="26" t="str">
        <f>'New Business'!D48</f>
        <v>B106</v>
      </c>
      <c r="D45" s="27" t="str">
        <f>_xlfn.XLOOKUP($C45,'New Business'!D:D,'New Business'!E:E)</f>
        <v>2 year fixed Buy to Let</v>
      </c>
      <c r="E45" s="27">
        <f>_xlfn.XLOOKUP($C45,'New Business'!D:D,'New Business'!R:R)</f>
        <v>0.75</v>
      </c>
      <c r="F45" s="28">
        <f>_xlfn.XLOOKUP($C45,'New Business'!D:D,'New Business'!G:G)</f>
        <v>6.3E-2</v>
      </c>
      <c r="G45" s="28" t="str">
        <f>_xlfn.XLOOKUP($C45,'New Business'!$D:$D,'New Business'!S:S)</f>
        <v>2%, 2%</v>
      </c>
      <c r="H45" s="29">
        <f>_xlfn.XLOOKUP($C45,'New Business'!$D:$D,'New Business'!M:M)</f>
        <v>999</v>
      </c>
      <c r="I45" s="30" t="str" cm="1">
        <f t="array" ref="I45">_xlfn.XLOOKUP($C45, 'New Business'!$D:$D, 'New Business'!P:P &amp; "-" &amp; 'New Business'!Q:Q)</f>
        <v>£100k-£500k</v>
      </c>
      <c r="J45" s="27">
        <f>_xlfn.XLOOKUP($C45,'New Business'!$D:$D,'New Business'!T:T)</f>
        <v>0.1</v>
      </c>
      <c r="K45" s="27" t="str">
        <f>_xlfn.XLOOKUP($C45,'New Business'!$D:$D,'New Business'!N:N)</f>
        <v>N</v>
      </c>
      <c r="L45" s="27" t="str">
        <f>_xlfn.XLOOKUP($C45,'New Business'!$D:$D,'New Business'!O:O)</f>
        <v>N</v>
      </c>
    </row>
    <row r="46" spans="1:12" x14ac:dyDescent="0.25">
      <c r="A46" s="26">
        <f>_xlfn.XLOOKUP($C46,'New Business'!D:D,'New Business'!B:B)</f>
        <v>0</v>
      </c>
      <c r="B46" s="26">
        <f>_xlfn.XLOOKUP($C46,'New Business'!D:D,'New Business'!C:C)</f>
        <v>0</v>
      </c>
      <c r="C46" s="26" t="str">
        <f>'New Business'!D49</f>
        <v>B107</v>
      </c>
      <c r="D46" s="27" t="str">
        <f>_xlfn.XLOOKUP($C46,'New Business'!D:D,'New Business'!E:E)</f>
        <v>5 year fixed Buy to Let</v>
      </c>
      <c r="E46" s="27">
        <f>_xlfn.XLOOKUP($C46,'New Business'!D:D,'New Business'!R:R)</f>
        <v>0.75</v>
      </c>
      <c r="F46" s="28">
        <f>_xlfn.XLOOKUP($C46,'New Business'!D:D,'New Business'!G:G)</f>
        <v>6.3899999999999998E-2</v>
      </c>
      <c r="G46" s="28" t="str">
        <f>_xlfn.XLOOKUP($C46,'New Business'!$D:$D,'New Business'!S:S)</f>
        <v>5%, 4%, 3%, 2%, 2%</v>
      </c>
      <c r="H46" s="29">
        <f>_xlfn.XLOOKUP($C46,'New Business'!$D:$D,'New Business'!M:M)</f>
        <v>999</v>
      </c>
      <c r="I46" s="30" t="str" cm="1">
        <f t="array" ref="I46">_xlfn.XLOOKUP($C46, 'New Business'!$D:$D, 'New Business'!P:P &amp; "-" &amp; 'New Business'!Q:Q)</f>
        <v>£100k-£500k</v>
      </c>
      <c r="J46" s="27">
        <f>_xlfn.XLOOKUP($C46,'New Business'!$D:$D,'New Business'!T:T)</f>
        <v>0.1</v>
      </c>
      <c r="K46" s="27" t="str">
        <f>_xlfn.XLOOKUP($C46,'New Business'!$D:$D,'New Business'!N:N)</f>
        <v>N</v>
      </c>
      <c r="L46" s="27" t="str">
        <f>_xlfn.XLOOKUP($C46,'New Business'!$D:$D,'New Business'!O:O)</f>
        <v>N</v>
      </c>
    </row>
    <row r="47" spans="1:12" x14ac:dyDescent="0.25">
      <c r="A47" s="26">
        <f>_xlfn.XLOOKUP($C47,'New Business'!D:D,'New Business'!B:B)</f>
        <v>0</v>
      </c>
      <c r="B47" s="26">
        <f>_xlfn.XLOOKUP($C47,'New Business'!D:D,'New Business'!C:C)</f>
        <v>0</v>
      </c>
      <c r="C47" s="26" t="str">
        <f>'New Business'!D50</f>
        <v>B094</v>
      </c>
      <c r="D47" s="27" t="str">
        <f>_xlfn.XLOOKUP($C47,'New Business'!D:D,'New Business'!E:E)</f>
        <v>2 year discount Buy to Let</v>
      </c>
      <c r="E47" s="27">
        <f>_xlfn.XLOOKUP($C47,'New Business'!D:D,'New Business'!R:R)</f>
        <v>0.75</v>
      </c>
      <c r="F47" s="28">
        <f>_xlfn.XLOOKUP($C47,'New Business'!D:D,'New Business'!G:G)</f>
        <v>5.1400000000000001E-2</v>
      </c>
      <c r="G47" s="28" t="str">
        <f>_xlfn.XLOOKUP($C47,'New Business'!$D:$D,'New Business'!S:S)</f>
        <v>2%, 2%</v>
      </c>
      <c r="H47" s="29">
        <f>_xlfn.XLOOKUP($C47,'New Business'!$D:$D,'New Business'!M:M)</f>
        <v>999</v>
      </c>
      <c r="I47" s="30" t="str" cm="1">
        <f t="array" ref="I47">_xlfn.XLOOKUP($C47, 'New Business'!$D:$D, 'New Business'!P:P &amp; "-" &amp; 'New Business'!Q:Q)</f>
        <v>£100k-£1m</v>
      </c>
      <c r="J47" s="27">
        <f>_xlfn.XLOOKUP($C47,'New Business'!$D:$D,'New Business'!T:T)</f>
        <v>0.25</v>
      </c>
      <c r="K47" s="27" t="str">
        <f>_xlfn.XLOOKUP($C47,'New Business'!$D:$D,'New Business'!N:N)</f>
        <v>N</v>
      </c>
      <c r="L47" s="27" t="str">
        <f>_xlfn.XLOOKUP($C47,'New Business'!$D:$D,'New Business'!O:O)</f>
        <v>N</v>
      </c>
    </row>
    <row r="48" spans="1:12" x14ac:dyDescent="0.25">
      <c r="A48" s="26" t="str">
        <f>_xlfn.XLOOKUP($C48,'New Business'!D:D,'New Business'!B:B)</f>
        <v>Buy to Let Professionals</v>
      </c>
      <c r="B48" s="26">
        <f>_xlfn.XLOOKUP($C48,'New Business'!D:D,'New Business'!C:C)</f>
        <v>0</v>
      </c>
      <c r="C48" s="26" t="str">
        <f>'New Business'!D51</f>
        <v>B108</v>
      </c>
      <c r="D48" s="27" t="str">
        <f>_xlfn.XLOOKUP($C48,'New Business'!D:D,'New Business'!E:E)</f>
        <v>2 year fixed 
Buy to Let (Professionals)</v>
      </c>
      <c r="E48" s="27">
        <f>_xlfn.XLOOKUP($C48,'New Business'!D:D,'New Business'!R:R)</f>
        <v>0.75</v>
      </c>
      <c r="F48" s="28">
        <f>_xlfn.XLOOKUP($C48,'New Business'!D:D,'New Business'!G:G)</f>
        <v>6.8000000000000005E-2</v>
      </c>
      <c r="G48" s="28" t="str">
        <f>_xlfn.XLOOKUP($C48,'New Business'!$D:$D,'New Business'!S:S)</f>
        <v>2%, 2%</v>
      </c>
      <c r="H48" s="29">
        <f>_xlfn.XLOOKUP($C48,'New Business'!$D:$D,'New Business'!M:M)</f>
        <v>999</v>
      </c>
      <c r="I48" s="30" t="str" cm="1">
        <f t="array" ref="I48">_xlfn.XLOOKUP($C48, 'New Business'!$D:$D, 'New Business'!P:P &amp; "-" &amp; 'New Business'!Q:Q)</f>
        <v>£150k-£500k</v>
      </c>
      <c r="J48" s="27">
        <f>_xlfn.XLOOKUP($C48,'New Business'!$D:$D,'New Business'!T:T)</f>
        <v>0.1</v>
      </c>
      <c r="K48" s="27" t="str">
        <f>_xlfn.XLOOKUP($C48,'New Business'!$D:$D,'New Business'!N:N)</f>
        <v>N</v>
      </c>
      <c r="L48" s="27" t="str">
        <f>_xlfn.XLOOKUP($C48,'New Business'!$D:$D,'New Business'!O:O)</f>
        <v>N</v>
      </c>
    </row>
    <row r="49" spans="1:12" x14ac:dyDescent="0.25">
      <c r="A49" s="26">
        <f>_xlfn.XLOOKUP($C49,'New Business'!D:D,'New Business'!B:B)</f>
        <v>0</v>
      </c>
      <c r="B49" s="26">
        <f>_xlfn.XLOOKUP($C49,'New Business'!D:D,'New Business'!C:C)</f>
        <v>0</v>
      </c>
      <c r="C49" s="26" t="str">
        <f>'New Business'!D52</f>
        <v>B109</v>
      </c>
      <c r="D49" s="27" t="str">
        <f>_xlfn.XLOOKUP($C49,'New Business'!D:D,'New Business'!E:E)</f>
        <v>5 year fixed 
Buy to Let (Professionals)</v>
      </c>
      <c r="E49" s="27">
        <f>_xlfn.XLOOKUP($C49,'New Business'!D:D,'New Business'!R:R)</f>
        <v>0.75</v>
      </c>
      <c r="F49" s="28">
        <f>_xlfn.XLOOKUP($C49,'New Business'!D:D,'New Business'!G:G)</f>
        <v>6.8400000000000002E-2</v>
      </c>
      <c r="G49" s="28" t="str">
        <f>_xlfn.XLOOKUP($C49,'New Business'!$D:$D,'New Business'!S:S)</f>
        <v>5%, 4%, 3%, 2%, 2%</v>
      </c>
      <c r="H49" s="29">
        <f>_xlfn.XLOOKUP($C49,'New Business'!$D:$D,'New Business'!M:M)</f>
        <v>999</v>
      </c>
      <c r="I49" s="30" t="str" cm="1">
        <f t="array" ref="I49">_xlfn.XLOOKUP($C49, 'New Business'!$D:$D, 'New Business'!P:P &amp; "-" &amp; 'New Business'!Q:Q)</f>
        <v>£150k-£500k</v>
      </c>
      <c r="J49" s="27">
        <f>_xlfn.XLOOKUP($C49,'New Business'!$D:$D,'New Business'!T:T)</f>
        <v>0.1</v>
      </c>
      <c r="K49" s="27" t="str">
        <f>_xlfn.XLOOKUP($C49,'New Business'!$D:$D,'New Business'!N:N)</f>
        <v>N</v>
      </c>
      <c r="L49" s="27" t="str">
        <f>_xlfn.XLOOKUP($C49,'New Business'!$D:$D,'New Business'!O:O)</f>
        <v>N</v>
      </c>
    </row>
    <row r="50" spans="1:12" x14ac:dyDescent="0.25">
      <c r="A50" s="26">
        <f>_xlfn.XLOOKUP($C50,'New Business'!D:D,'New Business'!B:B)</f>
        <v>0</v>
      </c>
      <c r="B50" s="26">
        <f>_xlfn.XLOOKUP($C50,'New Business'!D:D,'New Business'!C:C)</f>
        <v>0</v>
      </c>
      <c r="C50" s="26" t="str">
        <f>'New Business'!D53</f>
        <v>B095</v>
      </c>
      <c r="D50" s="27" t="str">
        <f>_xlfn.XLOOKUP($C50,'New Business'!D:D,'New Business'!E:E)</f>
        <v>2 year discount Buy to Let (Professionals)</v>
      </c>
      <c r="E50" s="27">
        <f>_xlfn.XLOOKUP($C50,'New Business'!D:D,'New Business'!R:R)</f>
        <v>0.75</v>
      </c>
      <c r="F50" s="28">
        <f>_xlfn.XLOOKUP($C50,'New Business'!D:D,'New Business'!G:G)</f>
        <v>5.4899999999999997E-2</v>
      </c>
      <c r="G50" s="28" t="str">
        <f>_xlfn.XLOOKUP($C50,'New Business'!$D:$D,'New Business'!S:S)</f>
        <v>2%, 2%</v>
      </c>
      <c r="H50" s="29">
        <f>_xlfn.XLOOKUP($C50,'New Business'!$D:$D,'New Business'!M:M)</f>
        <v>1499</v>
      </c>
      <c r="I50" s="30" t="str" cm="1">
        <f t="array" ref="I50">_xlfn.XLOOKUP($C50, 'New Business'!$D:$D, 'New Business'!P:P &amp; "-" &amp; 'New Business'!Q:Q)</f>
        <v>£150k-£1m</v>
      </c>
      <c r="J50" s="27">
        <f>_xlfn.XLOOKUP($C50,'New Business'!$D:$D,'New Business'!T:T)</f>
        <v>0.25</v>
      </c>
      <c r="K50" s="27" t="str">
        <f>_xlfn.XLOOKUP($C50,'New Business'!$D:$D,'New Business'!N:N)</f>
        <v>N</v>
      </c>
      <c r="L50" s="27" t="str">
        <f>_xlfn.XLOOKUP($C50,'New Business'!$D:$D,'New Business'!O:O)</f>
        <v>N</v>
      </c>
    </row>
    <row r="51" spans="1:12" x14ac:dyDescent="0.25">
      <c r="A51" s="26" t="str">
        <f>_xlfn.XLOOKUP($C51,'New Business'!D:D,'New Business'!B:B)</f>
        <v>Buy to Let Exclusive</v>
      </c>
      <c r="B51" s="26">
        <f>_xlfn.XLOOKUP($C51,'New Business'!D:D,'New Business'!C:C)</f>
        <v>0</v>
      </c>
      <c r="C51" s="26" t="str">
        <f>'New Business'!D54</f>
        <v>B096</v>
      </c>
      <c r="D51" s="27" t="str">
        <f>_xlfn.XLOOKUP($C51,'New Business'!D:D,'New Business'!E:E)</f>
        <v>2 year discount Buy to Let</v>
      </c>
      <c r="E51" s="27">
        <f>_xlfn.XLOOKUP($C51,'New Business'!D:D,'New Business'!R:R)</f>
        <v>0.75</v>
      </c>
      <c r="F51" s="28">
        <f>_xlfn.XLOOKUP($C51,'New Business'!D:D,'New Business'!G:G)</f>
        <v>4.7899999999999998E-2</v>
      </c>
      <c r="G51" s="28" t="str">
        <f>_xlfn.XLOOKUP($C51,'New Business'!$D:$D,'New Business'!S:S)</f>
        <v>2%, 2%</v>
      </c>
      <c r="H51" s="29">
        <f>_xlfn.XLOOKUP($C51,'New Business'!$D:$D,'New Business'!M:M)</f>
        <v>0.02</v>
      </c>
      <c r="I51" s="30" t="str" cm="1">
        <f t="array" ref="I51">_xlfn.XLOOKUP($C51, 'New Business'!$D:$D, 'New Business'!P:P &amp; "-" &amp; 'New Business'!Q:Q)</f>
        <v>£150k-£1m</v>
      </c>
      <c r="J51" s="27">
        <f>_xlfn.XLOOKUP($C51,'New Business'!$D:$D,'New Business'!T:T)</f>
        <v>0.25</v>
      </c>
      <c r="K51" s="27" t="str">
        <f>_xlfn.XLOOKUP($C51,'New Business'!$D:$D,'New Business'!N:N)</f>
        <v>N</v>
      </c>
      <c r="L51" s="27" t="str">
        <f>_xlfn.XLOOKUP($C51,'New Business'!$D:$D,'New Business'!O:O)</f>
        <v>N</v>
      </c>
    </row>
    <row r="52" spans="1:12" x14ac:dyDescent="0.25">
      <c r="A52" s="26">
        <f>_xlfn.XLOOKUP($C52,'New Business'!D:D,'New Business'!B:B)</f>
        <v>0</v>
      </c>
      <c r="B52" s="26">
        <f>_xlfn.XLOOKUP($C52,'New Business'!D:D,'New Business'!C:C)</f>
        <v>0</v>
      </c>
      <c r="C52" s="26" t="str">
        <f>'New Business'!D55</f>
        <v>B110</v>
      </c>
      <c r="D52" s="27" t="str">
        <f>_xlfn.XLOOKUP($C52,'New Business'!D:D,'New Business'!E:E)</f>
        <v>5 year fixed 
Buy to Let</v>
      </c>
      <c r="E52" s="27">
        <f>_xlfn.XLOOKUP($C52,'New Business'!D:D,'New Business'!R:R)</f>
        <v>0.75</v>
      </c>
      <c r="F52" s="28">
        <f>_xlfn.XLOOKUP($C52,'New Business'!D:D,'New Business'!G:G)</f>
        <v>6.6500000000000004E-2</v>
      </c>
      <c r="G52" s="28" t="str">
        <f>_xlfn.XLOOKUP($C52,'New Business'!$D:$D,'New Business'!S:S)</f>
        <v>5%, 4%, 3%, 2%, 2%</v>
      </c>
      <c r="H52" s="29">
        <f>_xlfn.XLOOKUP($C52,'New Business'!$D:$D,'New Business'!M:M)</f>
        <v>0.02</v>
      </c>
      <c r="I52" s="30" t="str" cm="1">
        <f t="array" ref="I52">_xlfn.XLOOKUP($C52, 'New Business'!$D:$D, 'New Business'!P:P &amp; "-" &amp; 'New Business'!Q:Q)</f>
        <v>£150k-£500k</v>
      </c>
      <c r="J52" s="27">
        <f>_xlfn.XLOOKUP($C52,'New Business'!$D:$D,'New Business'!T:T)</f>
        <v>0.1</v>
      </c>
      <c r="K52" s="27" t="str">
        <f>_xlfn.XLOOKUP($C52,'New Business'!$D:$D,'New Business'!N:N)</f>
        <v>N</v>
      </c>
      <c r="L52" s="27" t="str">
        <f>_xlfn.XLOOKUP($C52,'New Business'!$D:$D,'New Business'!O:O)</f>
        <v>N</v>
      </c>
    </row>
    <row r="53" spans="1:12" x14ac:dyDescent="0.25">
      <c r="A53" s="26" t="str">
        <f>_xlfn.XLOOKUP($C53,'New Business'!D:D,'New Business'!B:B)</f>
        <v>Buy to Let Expat</v>
      </c>
      <c r="B53" s="26">
        <f>_xlfn.XLOOKUP($C53,'New Business'!D:D,'New Business'!C:C)</f>
        <v>0</v>
      </c>
      <c r="C53" s="26" t="str">
        <f>'New Business'!D56</f>
        <v>X005</v>
      </c>
      <c r="D53" s="27" t="str">
        <f>_xlfn.XLOOKUP($C53,'New Business'!D:D,'New Business'!E:E)</f>
        <v xml:space="preserve">2 year discount Expat Buy to Let </v>
      </c>
      <c r="E53" s="27">
        <f>_xlfn.XLOOKUP($C53,'New Business'!D:D,'New Business'!R:R)</f>
        <v>0.75</v>
      </c>
      <c r="F53" s="28">
        <f>_xlfn.XLOOKUP($C53,'New Business'!D:D,'New Business'!G:G)</f>
        <v>5.2400000000000002E-2</v>
      </c>
      <c r="G53" s="28" t="str">
        <f>_xlfn.XLOOKUP($C53,'New Business'!$D:$D,'New Business'!S:S)</f>
        <v>2%, 2%</v>
      </c>
      <c r="H53" s="29">
        <f>_xlfn.XLOOKUP($C53,'New Business'!$D:$D,'New Business'!M:M)</f>
        <v>999</v>
      </c>
      <c r="I53" s="30" t="str" cm="1">
        <f t="array" ref="I53">_xlfn.XLOOKUP($C53, 'New Business'!$D:$D, 'New Business'!P:P &amp; "-" &amp; 'New Business'!Q:Q)</f>
        <v>£100k-£1m</v>
      </c>
      <c r="J53" s="27">
        <f>_xlfn.XLOOKUP($C53,'New Business'!$D:$D,'New Business'!T:T)</f>
        <v>0.25</v>
      </c>
      <c r="K53" s="27" t="str">
        <f>_xlfn.XLOOKUP($C53,'New Business'!$D:$D,'New Business'!N:N)</f>
        <v>N</v>
      </c>
      <c r="L53" s="27" t="str">
        <f>_xlfn.XLOOKUP($C53,'New Business'!$D:$D,'New Business'!O:O)</f>
        <v>N</v>
      </c>
    </row>
    <row r="54" spans="1:12" x14ac:dyDescent="0.25">
      <c r="A54" s="26">
        <f>_xlfn.XLOOKUP($C54,'New Business'!D:D,'New Business'!B:B)</f>
        <v>0</v>
      </c>
      <c r="B54" s="26">
        <f>_xlfn.XLOOKUP($C54,'New Business'!D:D,'New Business'!C:C)</f>
        <v>0</v>
      </c>
      <c r="C54" s="26" t="str">
        <f>'New Business'!D57</f>
        <v>X007</v>
      </c>
      <c r="D54" s="27" t="str">
        <f>_xlfn.XLOOKUP($C54,'New Business'!D:D,'New Business'!E:E)</f>
        <v>5 year fixed 
Expat Buy to Let</v>
      </c>
      <c r="E54" s="27">
        <f>_xlfn.XLOOKUP($C54,'New Business'!D:D,'New Business'!R:R)</f>
        <v>0.75</v>
      </c>
      <c r="F54" s="28">
        <f>_xlfn.XLOOKUP($C54,'New Business'!D:D,'New Business'!G:G)</f>
        <v>6.54E-2</v>
      </c>
      <c r="G54" s="28" t="str">
        <f>_xlfn.XLOOKUP($C54,'New Business'!$D:$D,'New Business'!S:S)</f>
        <v>5%, 4%, 3%, 2%, 2%</v>
      </c>
      <c r="H54" s="29">
        <f>_xlfn.XLOOKUP($C54,'New Business'!$D:$D,'New Business'!M:M)</f>
        <v>999</v>
      </c>
      <c r="I54" s="30" t="str" cm="1">
        <f t="array" ref="I54">_xlfn.XLOOKUP($C54, 'New Business'!$D:$D, 'New Business'!P:P &amp; "-" &amp; 'New Business'!Q:Q)</f>
        <v>£100k-£500k</v>
      </c>
      <c r="J54" s="27">
        <f>_xlfn.XLOOKUP($C54,'New Business'!$D:$D,'New Business'!T:T)</f>
        <v>0.1</v>
      </c>
      <c r="K54" s="27" t="str">
        <f>_xlfn.XLOOKUP($C54,'New Business'!$D:$D,'New Business'!N:N)</f>
        <v>N</v>
      </c>
      <c r="L54" s="27" t="str">
        <f>_xlfn.XLOOKUP($C54,'New Business'!$D:$D,'New Business'!O:O)</f>
        <v>N</v>
      </c>
    </row>
    <row r="55" spans="1:12" x14ac:dyDescent="0.25">
      <c r="A55" s="26" t="e">
        <f>_xlfn.XLOOKUP($C55,'New Business'!D:D,'New Business'!B:B)</f>
        <v>#N/A</v>
      </c>
      <c r="B55" s="26" t="e">
        <f>_xlfn.XLOOKUP($C55,'New Business'!D:D,'New Business'!C:C)</f>
        <v>#N/A</v>
      </c>
      <c r="C55" s="26">
        <f>'New Business'!D58</f>
        <v>0</v>
      </c>
      <c r="D55" s="27" t="e">
        <f>_xlfn.XLOOKUP($C55,'New Business'!D:D,'New Business'!E:E)</f>
        <v>#N/A</v>
      </c>
      <c r="E55" s="27" t="e">
        <f>_xlfn.XLOOKUP($C55,'New Business'!D:D,'New Business'!R:R)</f>
        <v>#N/A</v>
      </c>
      <c r="F55" s="28" t="e">
        <f>_xlfn.XLOOKUP($C55,'New Business'!D:D,'New Business'!G:G)</f>
        <v>#N/A</v>
      </c>
      <c r="G55" s="28" t="e">
        <f>_xlfn.XLOOKUP($C55,'New Business'!$D:$D,'New Business'!S:S)</f>
        <v>#N/A</v>
      </c>
      <c r="H55" s="29" t="e">
        <f>_xlfn.XLOOKUP($C55,'New Business'!$D:$D,'New Business'!M:M)</f>
        <v>#N/A</v>
      </c>
      <c r="I55" s="30" t="e" cm="1">
        <f t="array" ref="I55">_xlfn.XLOOKUP($C55, 'New Business'!$D:$D, 'New Business'!P:P &amp; "-" &amp; 'New Business'!Q:Q)</f>
        <v>#N/A</v>
      </c>
      <c r="J55" s="27" t="e">
        <f>_xlfn.XLOOKUP($C55,'New Business'!$D:$D,'New Business'!T:T)</f>
        <v>#N/A</v>
      </c>
      <c r="K55" s="27" t="e">
        <f>_xlfn.XLOOKUP($C55,'New Business'!$D:$D,'New Business'!N:N)</f>
        <v>#N/A</v>
      </c>
      <c r="L55" s="27" t="e">
        <f>_xlfn.XLOOKUP($C55,'New Business'!$D:$D,'New Business'!O:O)</f>
        <v>#N/A</v>
      </c>
    </row>
    <row r="56" spans="1:12" x14ac:dyDescent="0.25">
      <c r="A56" s="26" t="str">
        <f>_xlfn.XLOOKUP($C56,'New Business'!D:D,'New Business'!B:B)</f>
        <v>Holiday Let Standard</v>
      </c>
      <c r="B56" s="26">
        <f>_xlfn.XLOOKUP($C56,'New Business'!D:D,'New Business'!C:C)</f>
        <v>0</v>
      </c>
      <c r="C56" s="26" t="str">
        <f>'New Business'!D59</f>
        <v>H065</v>
      </c>
      <c r="D56" s="27" t="str">
        <f>_xlfn.XLOOKUP($C56,'New Business'!D:D,'New Business'!E:E)</f>
        <v>2 year fixed Holiday Let</v>
      </c>
      <c r="E56" s="27">
        <f>_xlfn.XLOOKUP($C56,'New Business'!D:D,'New Business'!R:R)</f>
        <v>0.75</v>
      </c>
      <c r="F56" s="28">
        <f>_xlfn.XLOOKUP($C56,'New Business'!D:D,'New Business'!G:G)</f>
        <v>6.8900000000000003E-2</v>
      </c>
      <c r="G56" s="28" t="str">
        <f>_xlfn.XLOOKUP($C56,'New Business'!$D:$D,'New Business'!S:S)</f>
        <v>2%, 2%</v>
      </c>
      <c r="H56" s="29">
        <f>_xlfn.XLOOKUP($C56,'New Business'!$D:$D,'New Business'!M:M)</f>
        <v>999</v>
      </c>
      <c r="I56" s="30" t="str" cm="1">
        <f t="array" ref="I56">_xlfn.XLOOKUP($C56, 'New Business'!$D:$D, 'New Business'!P:P &amp; "-" &amp; 'New Business'!Q:Q)</f>
        <v>£100k-£500k</v>
      </c>
      <c r="J56" s="27">
        <f>_xlfn.XLOOKUP($C56,'New Business'!$D:$D,'New Business'!T:T)</f>
        <v>0.1</v>
      </c>
      <c r="K56" s="27" t="str">
        <f>_xlfn.XLOOKUP($C56,'New Business'!$D:$D,'New Business'!N:N)</f>
        <v>N</v>
      </c>
      <c r="L56" s="27" t="str">
        <f>_xlfn.XLOOKUP($C56,'New Business'!$D:$D,'New Business'!O:O)</f>
        <v>N</v>
      </c>
    </row>
    <row r="57" spans="1:12" x14ac:dyDescent="0.25">
      <c r="A57" s="26">
        <f>_xlfn.XLOOKUP($C57,'New Business'!D:D,'New Business'!B:B)</f>
        <v>0</v>
      </c>
      <c r="B57" s="26">
        <f>_xlfn.XLOOKUP($C57,'New Business'!D:D,'New Business'!C:C)</f>
        <v>0</v>
      </c>
      <c r="C57" s="26" t="str">
        <f>'New Business'!D60</f>
        <v>H066</v>
      </c>
      <c r="D57" s="27" t="str">
        <f>_xlfn.XLOOKUP($C57,'New Business'!D:D,'New Business'!E:E)</f>
        <v>5 year fixed Holiday Let</v>
      </c>
      <c r="E57" s="27">
        <f>_xlfn.XLOOKUP($C57,'New Business'!D:D,'New Business'!R:R)</f>
        <v>0.75</v>
      </c>
      <c r="F57" s="28">
        <f>_xlfn.XLOOKUP($C57,'New Business'!D:D,'New Business'!G:G)</f>
        <v>6.8900000000000003E-2</v>
      </c>
      <c r="G57" s="28" t="str">
        <f>_xlfn.XLOOKUP($C57,'New Business'!$D:$D,'New Business'!S:S)</f>
        <v>5%, 4%, 3%, 2%, 2%</v>
      </c>
      <c r="H57" s="29">
        <f>_xlfn.XLOOKUP($C57,'New Business'!$D:$D,'New Business'!M:M)</f>
        <v>999</v>
      </c>
      <c r="I57" s="30" t="str" cm="1">
        <f t="array" ref="I57">_xlfn.XLOOKUP($C57, 'New Business'!$D:$D, 'New Business'!P:P &amp; "-" &amp; 'New Business'!Q:Q)</f>
        <v>£100k-£500k</v>
      </c>
      <c r="J57" s="27">
        <f>_xlfn.XLOOKUP($C57,'New Business'!$D:$D,'New Business'!T:T)</f>
        <v>0.1</v>
      </c>
      <c r="K57" s="27" t="str">
        <f>_xlfn.XLOOKUP($C57,'New Business'!$D:$D,'New Business'!N:N)</f>
        <v>N</v>
      </c>
      <c r="L57" s="27" t="str">
        <f>_xlfn.XLOOKUP($C57,'New Business'!$D:$D,'New Business'!O:O)</f>
        <v>N</v>
      </c>
    </row>
    <row r="58" spans="1:12" x14ac:dyDescent="0.25">
      <c r="A58" s="26">
        <f>_xlfn.XLOOKUP($C58,'New Business'!D:D,'New Business'!B:B)</f>
        <v>0</v>
      </c>
      <c r="B58" s="26">
        <f>_xlfn.XLOOKUP($C58,'New Business'!D:D,'New Business'!C:C)</f>
        <v>0</v>
      </c>
      <c r="C58" s="26" t="str">
        <f>'New Business'!D61</f>
        <v>H053</v>
      </c>
      <c r="D58" s="27" t="str">
        <f>_xlfn.XLOOKUP($C58,'New Business'!D:D,'New Business'!E:E)</f>
        <v>2 year discount Holiday Let</v>
      </c>
      <c r="E58" s="27">
        <f>_xlfn.XLOOKUP($C58,'New Business'!D:D,'New Business'!R:R)</f>
        <v>0.75</v>
      </c>
      <c r="F58" s="28">
        <f>_xlfn.XLOOKUP($C58,'New Business'!D:D,'New Business'!G:G)</f>
        <v>5.6899999999999999E-2</v>
      </c>
      <c r="G58" s="28" t="str">
        <f>_xlfn.XLOOKUP($C58,'New Business'!$D:$D,'New Business'!S:S)</f>
        <v>2%, 2%</v>
      </c>
      <c r="H58" s="29">
        <f>_xlfn.XLOOKUP($C58,'New Business'!$D:$D,'New Business'!M:M)</f>
        <v>999</v>
      </c>
      <c r="I58" s="30" t="str" cm="1">
        <f t="array" ref="I58">_xlfn.XLOOKUP($C58, 'New Business'!$D:$D, 'New Business'!P:P &amp; "-" &amp; 'New Business'!Q:Q)</f>
        <v>£100k-£1m</v>
      </c>
      <c r="J58" s="27">
        <f>_xlfn.XLOOKUP($C58,'New Business'!$D:$D,'New Business'!T:T)</f>
        <v>0.25</v>
      </c>
      <c r="K58" s="27" t="str">
        <f>_xlfn.XLOOKUP($C58,'New Business'!$D:$D,'New Business'!N:N)</f>
        <v>N</v>
      </c>
      <c r="L58" s="27" t="str">
        <f>_xlfn.XLOOKUP($C58,'New Business'!$D:$D,'New Business'!O:O)</f>
        <v>N</v>
      </c>
    </row>
    <row r="59" spans="1:12" x14ac:dyDescent="0.25">
      <c r="A59" s="26" t="str">
        <f>_xlfn.XLOOKUP($C59,'New Business'!D:D,'New Business'!B:B)</f>
        <v>Holiday Let Professionals</v>
      </c>
      <c r="B59" s="26">
        <f>_xlfn.XLOOKUP($C59,'New Business'!D:D,'New Business'!C:C)</f>
        <v>0</v>
      </c>
      <c r="C59" s="26" t="str">
        <f>'New Business'!D62</f>
        <v>H067</v>
      </c>
      <c r="D59" s="27" t="str">
        <f>_xlfn.XLOOKUP($C59,'New Business'!D:D,'New Business'!E:E)</f>
        <v>2 year fixed Holiday Let (Professionals)</v>
      </c>
      <c r="E59" s="27">
        <f>_xlfn.XLOOKUP($C59,'New Business'!D:D,'New Business'!R:R)</f>
        <v>0.75</v>
      </c>
      <c r="F59" s="28">
        <f>_xlfn.XLOOKUP($C59,'New Business'!D:D,'New Business'!G:G)</f>
        <v>7.2900000000000006E-2</v>
      </c>
      <c r="G59" s="28" t="str">
        <f>_xlfn.XLOOKUP($C59,'New Business'!$D:$D,'New Business'!S:S)</f>
        <v>2%, 2%</v>
      </c>
      <c r="H59" s="29">
        <f>_xlfn.XLOOKUP($C59,'New Business'!$D:$D,'New Business'!M:M)</f>
        <v>999</v>
      </c>
      <c r="I59" s="30" t="str" cm="1">
        <f t="array" ref="I59">_xlfn.XLOOKUP($C59, 'New Business'!$D:$D, 'New Business'!P:P &amp; "-" &amp; 'New Business'!Q:Q)</f>
        <v>£150k-£500k</v>
      </c>
      <c r="J59" s="27">
        <f>_xlfn.XLOOKUP($C59,'New Business'!$D:$D,'New Business'!T:T)</f>
        <v>0.1</v>
      </c>
      <c r="K59" s="27" t="str">
        <f>_xlfn.XLOOKUP($C59,'New Business'!$D:$D,'New Business'!N:N)</f>
        <v>N</v>
      </c>
      <c r="L59" s="27" t="str">
        <f>_xlfn.XLOOKUP($C59,'New Business'!$D:$D,'New Business'!O:O)</f>
        <v>N</v>
      </c>
    </row>
    <row r="60" spans="1:12" x14ac:dyDescent="0.25">
      <c r="C60" s="26"/>
      <c r="D60" s="27"/>
    </row>
  </sheetData>
  <conditionalFormatting sqref="H1:H1048576">
    <cfRule type="cellIs" dxfId="2" priority="1" operator="greaterThan">
      <formula>1</formula>
    </cfRule>
    <cfRule type="cellIs" dxfId="1" priority="2" operator="equal">
      <formula>0</formula>
    </cfRule>
    <cfRule type="cellIs" dxfId="0" priority="3" operator="lessThan">
      <formula>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A22B-2FE8-467E-969C-745BD578541D}">
  <dimension ref="A1:K57"/>
  <sheetViews>
    <sheetView workbookViewId="0">
      <selection activeCell="E58" sqref="E58"/>
    </sheetView>
  </sheetViews>
  <sheetFormatPr defaultColWidth="8.85546875" defaultRowHeight="15" x14ac:dyDescent="0.25"/>
  <cols>
    <col min="4" max="4" width="48.42578125" bestFit="1" customWidth="1"/>
  </cols>
  <sheetData>
    <row r="1" spans="1:11" ht="24.75" thickBot="1" x14ac:dyDescent="0.3">
      <c r="A1" s="16" t="s">
        <v>208</v>
      </c>
      <c r="B1" s="16" t="s">
        <v>1</v>
      </c>
      <c r="C1" s="16" t="s">
        <v>16</v>
      </c>
      <c r="D1" s="16" t="s">
        <v>197</v>
      </c>
      <c r="E1" s="16" t="s">
        <v>209</v>
      </c>
      <c r="F1" s="16" t="s">
        <v>5</v>
      </c>
      <c r="G1" s="16" t="s">
        <v>6</v>
      </c>
      <c r="H1" s="16" t="s">
        <v>198</v>
      </c>
      <c r="I1" s="16" t="s">
        <v>11</v>
      </c>
      <c r="J1" s="16" t="s">
        <v>210</v>
      </c>
      <c r="K1" s="16" t="s">
        <v>166</v>
      </c>
    </row>
    <row r="2" spans="1:11" x14ac:dyDescent="0.25">
      <c r="A2" s="17">
        <f>_xlfn.XLOOKUP($E2,'New Business'!D:D,'New Business'!B:B)</f>
        <v>0</v>
      </c>
      <c r="B2" s="17">
        <f>_xlfn.XLOOKUP($E2,'New Business'!D:D,'New Business'!C:C)</f>
        <v>0</v>
      </c>
      <c r="C2" s="20">
        <f>_xlfn.XLOOKUP($E2,'New Business'!D:D,'New Business'!R:R)</f>
        <v>0.8</v>
      </c>
      <c r="D2" s="20" t="str">
        <f>_xlfn.XLOOKUP($E2,'New Business'!D:D,'New Business'!E:E)</f>
        <v>2 year fixed</v>
      </c>
      <c r="E2" s="18" t="str">
        <f>'New Business'!D6</f>
        <v>F595</v>
      </c>
      <c r="F2" s="21">
        <f>_xlfn.XLOOKUP($E2,'New Business'!D:D,'New Business'!G:G)</f>
        <v>5.79E-2</v>
      </c>
      <c r="G2" s="21" t="str">
        <f>_xlfn.XLOOKUP($E2,'New Business'!$D:$D,'New Business'!H:H)</f>
        <v>-</v>
      </c>
      <c r="H2" s="21" t="str">
        <f>_xlfn.XLOOKUP($E2,'New Business'!$D:$D,'New Business'!S:S)</f>
        <v>2%, 2%</v>
      </c>
      <c r="I2" s="22">
        <f>_xlfn.XLOOKUP($E2,'New Business'!$D:$D,'New Business'!M:M)</f>
        <v>999</v>
      </c>
      <c r="J2" s="22" t="str" cm="1">
        <f t="array" ref="J2">_xlfn.XLOOKUP($E2, 'New Business'!$D:$D, 'New Business'!P:P &amp; "-" &amp; 'New Business'!Q:Q)</f>
        <v>£50k-£500k</v>
      </c>
      <c r="K2" s="20">
        <f>_xlfn.XLOOKUP($E2,'New Business'!$D:$D,'New Business'!T:T)</f>
        <v>0.1</v>
      </c>
    </row>
    <row r="3" spans="1:11" x14ac:dyDescent="0.25">
      <c r="A3" s="17">
        <f>_xlfn.XLOOKUP($E3,'New Business'!D:D,'New Business'!B:B)</f>
        <v>0</v>
      </c>
      <c r="B3" s="17">
        <f>_xlfn.XLOOKUP($E3,'New Business'!D:D,'New Business'!C:C)</f>
        <v>0</v>
      </c>
      <c r="C3" s="20">
        <f>_xlfn.XLOOKUP($E3,'New Business'!D:D,'New Business'!R:R)</f>
        <v>0.8</v>
      </c>
      <c r="D3" s="20" t="str">
        <f>_xlfn.XLOOKUP($E3,'New Business'!D:D,'New Business'!E:E)</f>
        <v>5 year fixed</v>
      </c>
      <c r="E3" s="18" t="str">
        <f>'New Business'!D7</f>
        <v>F596</v>
      </c>
      <c r="F3" s="21">
        <f>_xlfn.XLOOKUP($E3,'New Business'!D:D,'New Business'!G:G)</f>
        <v>5.8000000000000003E-2</v>
      </c>
      <c r="G3" s="21" t="str">
        <f>_xlfn.XLOOKUP($E3,'New Business'!$D:$D,'New Business'!H:H)</f>
        <v>-</v>
      </c>
      <c r="H3" s="21" t="str">
        <f>_xlfn.XLOOKUP($E3,'New Business'!$D:$D,'New Business'!S:S)</f>
        <v>5%, 4%, 3%, 2%, 2%</v>
      </c>
      <c r="I3" s="22">
        <f>_xlfn.XLOOKUP($E3,'New Business'!$D:$D,'New Business'!M:M)</f>
        <v>999</v>
      </c>
      <c r="J3" s="22" t="str" cm="1">
        <f t="array" ref="J3">_xlfn.XLOOKUP($E3, 'New Business'!$D:$D, 'New Business'!P:P &amp; "-" &amp; 'New Business'!Q:Q)</f>
        <v>£50k-£500k</v>
      </c>
      <c r="K3" s="20">
        <f>_xlfn.XLOOKUP($E3,'New Business'!$D:$D,'New Business'!T:T)</f>
        <v>0.1</v>
      </c>
    </row>
    <row r="4" spans="1:11" x14ac:dyDescent="0.25">
      <c r="A4" s="17">
        <f>_xlfn.XLOOKUP($E4,'New Business'!D:D,'New Business'!B:B)</f>
        <v>0</v>
      </c>
      <c r="B4" s="17">
        <f>_xlfn.XLOOKUP($E4,'New Business'!D:D,'New Business'!C:C)</f>
        <v>0</v>
      </c>
      <c r="C4" s="20">
        <f>_xlfn.XLOOKUP($E4,'New Business'!D:D,'New Business'!R:R)</f>
        <v>0.8</v>
      </c>
      <c r="D4" s="20" t="str">
        <f>_xlfn.XLOOKUP($E4,'New Business'!D:D,'New Business'!E:E)</f>
        <v>5 year fixed (no fee)</v>
      </c>
      <c r="E4" s="18" t="str">
        <f>'New Business'!D8</f>
        <v>F597</v>
      </c>
      <c r="F4" s="21">
        <f>_xlfn.XLOOKUP($E4,'New Business'!D:D,'New Business'!G:G)</f>
        <v>5.8999999999999997E-2</v>
      </c>
      <c r="G4" s="21" t="str">
        <f>_xlfn.XLOOKUP($E4,'New Business'!$D:$D,'New Business'!H:H)</f>
        <v>-</v>
      </c>
      <c r="H4" s="21" t="str">
        <f>_xlfn.XLOOKUP($E4,'New Business'!$D:$D,'New Business'!S:S)</f>
        <v>5%, 4%, 3%, 2%, 2%</v>
      </c>
      <c r="I4" s="22">
        <f>_xlfn.XLOOKUP($E4,'New Business'!$D:$D,'New Business'!M:M)</f>
        <v>0</v>
      </c>
      <c r="J4" s="22" t="str" cm="1">
        <f t="array" ref="J4">_xlfn.XLOOKUP($E4, 'New Business'!$D:$D, 'New Business'!P:P &amp; "-" &amp; 'New Business'!Q:Q)</f>
        <v>£50k-£500k</v>
      </c>
      <c r="K4" s="20">
        <f>_xlfn.XLOOKUP($E4,'New Business'!$D:$D,'New Business'!T:T)</f>
        <v>0.1</v>
      </c>
    </row>
    <row r="5" spans="1:11" x14ac:dyDescent="0.25">
      <c r="A5" s="17">
        <f>_xlfn.XLOOKUP($E5,'New Business'!D:D,'New Business'!B:B)</f>
        <v>0</v>
      </c>
      <c r="B5" s="17">
        <f>_xlfn.XLOOKUP($E5,'New Business'!D:D,'New Business'!C:C)</f>
        <v>0</v>
      </c>
      <c r="C5" s="20">
        <f>_xlfn.XLOOKUP($E5,'New Business'!D:D,'New Business'!R:R)</f>
        <v>0.9</v>
      </c>
      <c r="D5" s="20" t="str">
        <f>_xlfn.XLOOKUP($E5,'New Business'!D:D,'New Business'!E:E)</f>
        <v>2 year fixed (90)</v>
      </c>
      <c r="E5" s="18" t="str">
        <f>'New Business'!D9</f>
        <v>F598</v>
      </c>
      <c r="F5" s="21">
        <f>_xlfn.XLOOKUP($E5,'New Business'!D:D,'New Business'!G:G)</f>
        <v>6.2899999999999998E-2</v>
      </c>
      <c r="G5" s="21" t="str">
        <f>_xlfn.XLOOKUP($E5,'New Business'!$D:$D,'New Business'!H:H)</f>
        <v>-</v>
      </c>
      <c r="H5" s="21" t="str">
        <f>_xlfn.XLOOKUP($E5,'New Business'!$D:$D,'New Business'!S:S)</f>
        <v>2%, 2%</v>
      </c>
      <c r="I5" s="22">
        <f>_xlfn.XLOOKUP($E5,'New Business'!$D:$D,'New Business'!M:M)</f>
        <v>999</v>
      </c>
      <c r="J5" s="22" t="str" cm="1">
        <f t="array" ref="J5">_xlfn.XLOOKUP($E5, 'New Business'!$D:$D, 'New Business'!P:P &amp; "-" &amp; 'New Business'!Q:Q)</f>
        <v>112500-£500k</v>
      </c>
      <c r="K5" s="20">
        <f>_xlfn.XLOOKUP($E5,'New Business'!$D:$D,'New Business'!T:T)</f>
        <v>0.1</v>
      </c>
    </row>
    <row r="6" spans="1:11" x14ac:dyDescent="0.25">
      <c r="A6" s="17">
        <f>_xlfn.XLOOKUP($E6,'New Business'!D:D,'New Business'!B:B)</f>
        <v>0</v>
      </c>
      <c r="B6" s="17">
        <f>_xlfn.XLOOKUP($E6,'New Business'!D:D,'New Business'!C:C)</f>
        <v>0</v>
      </c>
      <c r="C6" s="20">
        <f>_xlfn.XLOOKUP($E6,'New Business'!D:D,'New Business'!R:R)</f>
        <v>0.9</v>
      </c>
      <c r="D6" s="20" t="str">
        <f>_xlfn.XLOOKUP($E6,'New Business'!D:D,'New Business'!E:E)</f>
        <v>5 year fixed (90)</v>
      </c>
      <c r="E6" s="18" t="str">
        <f>'New Business'!D10</f>
        <v>F599</v>
      </c>
      <c r="F6" s="21">
        <f>_xlfn.XLOOKUP($E6,'New Business'!D:D,'New Business'!G:G)</f>
        <v>6.2399999999999997E-2</v>
      </c>
      <c r="G6" s="21" t="str">
        <f>_xlfn.XLOOKUP($E6,'New Business'!$D:$D,'New Business'!H:H)</f>
        <v>-</v>
      </c>
      <c r="H6" s="21" t="str">
        <f>_xlfn.XLOOKUP($E6,'New Business'!$D:$D,'New Business'!S:S)</f>
        <v>5%, 4%, 3%, 2%, 2%</v>
      </c>
      <c r="I6" s="22">
        <f>_xlfn.XLOOKUP($E6,'New Business'!$D:$D,'New Business'!M:M)</f>
        <v>0</v>
      </c>
      <c r="J6" s="22" t="str" cm="1">
        <f t="array" ref="J6">_xlfn.XLOOKUP($E6, 'New Business'!$D:$D, 'New Business'!P:P &amp; "-" &amp; 'New Business'!Q:Q)</f>
        <v>112500-£500k</v>
      </c>
      <c r="K6" s="20">
        <f>_xlfn.XLOOKUP($E6,'New Business'!$D:$D,'New Business'!T:T)</f>
        <v>0.1</v>
      </c>
    </row>
    <row r="7" spans="1:11" x14ac:dyDescent="0.25">
      <c r="A7" s="17">
        <f>_xlfn.XLOOKUP($E7,'New Business'!D:D,'New Business'!B:B)</f>
        <v>0</v>
      </c>
      <c r="B7" s="17">
        <f>_xlfn.XLOOKUP($E7,'New Business'!D:D,'New Business'!C:C)</f>
        <v>0</v>
      </c>
      <c r="C7" s="20">
        <f>_xlfn.XLOOKUP($E7,'New Business'!D:D,'New Business'!R:R)</f>
        <v>0.95</v>
      </c>
      <c r="D7" s="20" t="str">
        <f>_xlfn.XLOOKUP($E7,'New Business'!D:D,'New Business'!E:E)</f>
        <v>5 year fixed (95)</v>
      </c>
      <c r="E7" s="18" t="str">
        <f>'New Business'!D11</f>
        <v>F600</v>
      </c>
      <c r="F7" s="21">
        <f>_xlfn.XLOOKUP($E7,'New Business'!D:D,'New Business'!G:G)</f>
        <v>6.54E-2</v>
      </c>
      <c r="G7" s="21" t="str">
        <f>_xlfn.XLOOKUP($E7,'New Business'!$D:$D,'New Business'!H:H)</f>
        <v>-</v>
      </c>
      <c r="H7" s="21" t="str">
        <f>_xlfn.XLOOKUP($E7,'New Business'!$D:$D,'New Business'!S:S)</f>
        <v>5%, 4%, 3%, 2%, 2%</v>
      </c>
      <c r="I7" s="22">
        <f>_xlfn.XLOOKUP($E7,'New Business'!$D:$D,'New Business'!M:M)</f>
        <v>0</v>
      </c>
      <c r="J7" s="22" t="str" cm="1">
        <f t="array" ref="J7">_xlfn.XLOOKUP($E7, 'New Business'!$D:$D, 'New Business'!P:P &amp; "-" &amp; 'New Business'!Q:Q)</f>
        <v>118750-£400k</v>
      </c>
      <c r="K7" s="20">
        <f>_xlfn.XLOOKUP($E7,'New Business'!$D:$D,'New Business'!T:T)</f>
        <v>0.1</v>
      </c>
    </row>
    <row r="8" spans="1:11" x14ac:dyDescent="0.25">
      <c r="A8" s="17" t="str">
        <f>_xlfn.XLOOKUP($E8,'New Business'!D:D,'New Business'!B:B)</f>
        <v>Residential Large Loan</v>
      </c>
      <c r="B8" s="17">
        <f>_xlfn.XLOOKUP($E8,'New Business'!D:D,'New Business'!C:C)</f>
        <v>0</v>
      </c>
      <c r="C8" s="20">
        <f>_xlfn.XLOOKUP($E8,'New Business'!D:D,'New Business'!R:R)</f>
        <v>0.8</v>
      </c>
      <c r="D8" s="20" t="str">
        <f>_xlfn.XLOOKUP($E8,'New Business'!D:D,'New Business'!E:E)</f>
        <v>2 year discount (large loan)</v>
      </c>
      <c r="E8" s="18" t="str">
        <f>'New Business'!D12</f>
        <v>D176</v>
      </c>
      <c r="F8" s="21">
        <f>_xlfn.XLOOKUP($E8,'New Business'!D:D,'New Business'!G:G)</f>
        <v>4.6899999999999997E-2</v>
      </c>
      <c r="G8" s="21">
        <f>_xlfn.XLOOKUP($E8,'New Business'!$D:$D,'New Business'!H:H)</f>
        <v>2.9100000000000001E-2</v>
      </c>
      <c r="H8" s="21" t="str">
        <f>_xlfn.XLOOKUP($E8,'New Business'!$D:$D,'New Business'!S:S)</f>
        <v>2%, 2%</v>
      </c>
      <c r="I8" s="22">
        <f>_xlfn.XLOOKUP($E8,'New Business'!$D:$D,'New Business'!M:M)</f>
        <v>999</v>
      </c>
      <c r="J8" s="22" t="str" cm="1">
        <f t="array" ref="J8">_xlfn.XLOOKUP($E8, 'New Business'!$D:$D, 'New Business'!P:P &amp; "-" &amp; 'New Business'!Q:Q)</f>
        <v>£500k-£1.8m</v>
      </c>
      <c r="K8" s="20">
        <f>_xlfn.XLOOKUP($E8,'New Business'!$D:$D,'New Business'!T:T)</f>
        <v>0.25</v>
      </c>
    </row>
    <row r="9" spans="1:11" x14ac:dyDescent="0.25">
      <c r="A9" s="17">
        <f>_xlfn.XLOOKUP($E9,'New Business'!D:D,'New Business'!B:B)</f>
        <v>0</v>
      </c>
      <c r="B9" s="17">
        <f>_xlfn.XLOOKUP($E9,'New Business'!D:D,'New Business'!C:C)</f>
        <v>0</v>
      </c>
      <c r="C9" s="20">
        <f>_xlfn.XLOOKUP($E9,'New Business'!D:D,'New Business'!R:R)</f>
        <v>0.8</v>
      </c>
      <c r="D9" s="20" t="str">
        <f>_xlfn.XLOOKUP($E9,'New Business'!D:D,'New Business'!E:E)</f>
        <v>5 year fixed (large loan)</v>
      </c>
      <c r="E9" s="18" t="str">
        <f>'New Business'!D13</f>
        <v>F601</v>
      </c>
      <c r="F9" s="21">
        <f>_xlfn.XLOOKUP($E9,'New Business'!D:D,'New Business'!G:G)</f>
        <v>5.8400000000000001E-2</v>
      </c>
      <c r="G9" s="21" t="str">
        <f>_xlfn.XLOOKUP($E9,'New Business'!$D:$D,'New Business'!H:H)</f>
        <v>-</v>
      </c>
      <c r="H9" s="21" t="str">
        <f>_xlfn.XLOOKUP($E9,'New Business'!$D:$D,'New Business'!S:S)</f>
        <v>5%, 4%, 3%, 2%, 2%</v>
      </c>
      <c r="I9" s="22">
        <f>_xlfn.XLOOKUP($E9,'New Business'!$D:$D,'New Business'!M:M)</f>
        <v>999</v>
      </c>
      <c r="J9" s="22" t="str" cm="1">
        <f t="array" ref="J9">_xlfn.XLOOKUP($E9, 'New Business'!$D:$D, 'New Business'!P:P &amp; "-" &amp; 'New Business'!Q:Q)</f>
        <v>£500k-£750k</v>
      </c>
      <c r="K9" s="20">
        <f>_xlfn.XLOOKUP($E9,'New Business'!$D:$D,'New Business'!T:T)</f>
        <v>0.1</v>
      </c>
    </row>
    <row r="10" spans="1:11" x14ac:dyDescent="0.25">
      <c r="A10" s="17" t="str">
        <f>_xlfn.XLOOKUP($E10,'New Business'!D:D,'New Business'!B:B)</f>
        <v>Complex
Prime</v>
      </c>
      <c r="B10" s="17">
        <f>_xlfn.XLOOKUP($E10,'New Business'!D:D,'New Business'!C:C)</f>
        <v>0</v>
      </c>
      <c r="C10" s="20">
        <f>_xlfn.XLOOKUP($E10,'New Business'!D:D,'New Business'!R:R)</f>
        <v>0.8</v>
      </c>
      <c r="D10" s="20" t="str">
        <f>_xlfn.XLOOKUP($E10,'New Business'!D:D,'New Business'!E:E)</f>
        <v>2 year fixed complex</v>
      </c>
      <c r="E10" s="18" t="str">
        <f>'New Business'!D14</f>
        <v>C027</v>
      </c>
      <c r="F10" s="21">
        <f>_xlfn.XLOOKUP($E10,'New Business'!D:D,'New Business'!G:G)</f>
        <v>6.1400000000000003E-2</v>
      </c>
      <c r="G10" s="21" t="str">
        <f>_xlfn.XLOOKUP($E10,'New Business'!$D:$D,'New Business'!H:H)</f>
        <v>-</v>
      </c>
      <c r="H10" s="21" t="str">
        <f>_xlfn.XLOOKUP($E10,'New Business'!$D:$D,'New Business'!S:S)</f>
        <v>2%, 2%</v>
      </c>
      <c r="I10" s="22">
        <f>_xlfn.XLOOKUP($E10,'New Business'!$D:$D,'New Business'!M:M)</f>
        <v>999</v>
      </c>
      <c r="J10" s="22" t="str" cm="1">
        <f t="array" ref="J10">_xlfn.XLOOKUP($E10, 'New Business'!$D:$D, 'New Business'!P:P &amp; "-" &amp; 'New Business'!Q:Q)</f>
        <v>£100k-£500k</v>
      </c>
      <c r="K10" s="20">
        <f>_xlfn.XLOOKUP($E10,'New Business'!$D:$D,'New Business'!T:T)</f>
        <v>0.1</v>
      </c>
    </row>
    <row r="11" spans="1:11" x14ac:dyDescent="0.25">
      <c r="A11" s="17">
        <f>_xlfn.XLOOKUP($E11,'New Business'!D:D,'New Business'!B:B)</f>
        <v>0</v>
      </c>
      <c r="B11" s="17">
        <f>_xlfn.XLOOKUP($E11,'New Business'!D:D,'New Business'!C:C)</f>
        <v>0</v>
      </c>
      <c r="C11" s="20">
        <f>_xlfn.XLOOKUP($E11,'New Business'!D:D,'New Business'!R:R)</f>
        <v>0.9</v>
      </c>
      <c r="D11" s="20" t="str">
        <f>_xlfn.XLOOKUP($E11,'New Business'!D:D,'New Business'!E:E)</f>
        <v>5 year fixed complex</v>
      </c>
      <c r="E11" s="18" t="str">
        <f>'New Business'!D17</f>
        <v>C030</v>
      </c>
      <c r="F11" s="21">
        <f>_xlfn.XLOOKUP($E11,'New Business'!D:D,'New Business'!G:G)</f>
        <v>6.6400000000000001E-2</v>
      </c>
      <c r="G11" s="21" t="str">
        <f>_xlfn.XLOOKUP($E11,'New Business'!$D:$D,'New Business'!H:H)</f>
        <v>-</v>
      </c>
      <c r="H11" s="21" t="str">
        <f>_xlfn.XLOOKUP($E11,'New Business'!$D:$D,'New Business'!S:S)</f>
        <v>5%, 4%, 3%, 2%, 2%</v>
      </c>
      <c r="I11" s="22">
        <f>_xlfn.XLOOKUP($E11,'New Business'!$D:$D,'New Business'!M:M)</f>
        <v>999</v>
      </c>
      <c r="J11" s="22" t="str" cm="1">
        <f t="array" ref="J11">_xlfn.XLOOKUP($E11, 'New Business'!$D:$D, 'New Business'!P:P &amp; "-" &amp; 'New Business'!Q:Q)</f>
        <v>112500-£500k</v>
      </c>
      <c r="K11" s="20">
        <f>_xlfn.XLOOKUP($E11,'New Business'!$D:$D,'New Business'!T:T)</f>
        <v>0.1</v>
      </c>
    </row>
    <row r="12" spans="1:11" x14ac:dyDescent="0.25">
      <c r="A12" s="17">
        <f>_xlfn.XLOOKUP($E12,'New Business'!D:D,'New Business'!B:B)</f>
        <v>0</v>
      </c>
      <c r="B12" s="17">
        <f>_xlfn.XLOOKUP($E12,'New Business'!D:D,'New Business'!C:C)</f>
        <v>0</v>
      </c>
      <c r="C12" s="20">
        <f>_xlfn.XLOOKUP($E12,'New Business'!D:D,'New Business'!R:R)</f>
        <v>0.8</v>
      </c>
      <c r="D12" s="20" t="str">
        <f>_xlfn.XLOOKUP($E12,'New Business'!D:D,'New Business'!E:E)</f>
        <v>2 year discount complex</v>
      </c>
      <c r="E12" s="18" t="str">
        <f>'New Business'!D18</f>
        <v>C021</v>
      </c>
      <c r="F12" s="21">
        <f>_xlfn.XLOOKUP($E12,'New Business'!D:D,'New Business'!G:G)</f>
        <v>5.1900000000000002E-2</v>
      </c>
      <c r="G12" s="21">
        <f>_xlfn.XLOOKUP($E12,'New Business'!$D:$D,'New Business'!H:H)</f>
        <v>2.41E-2</v>
      </c>
      <c r="H12" s="21" t="str">
        <f>_xlfn.XLOOKUP($E12,'New Business'!$D:$D,'New Business'!S:S)</f>
        <v>2%, 2%</v>
      </c>
      <c r="I12" s="22">
        <f>_xlfn.XLOOKUP($E12,'New Business'!$D:$D,'New Business'!M:M)</f>
        <v>499</v>
      </c>
      <c r="J12" s="22" t="str" cm="1">
        <f t="array" ref="J12">_xlfn.XLOOKUP($E12, 'New Business'!$D:$D, 'New Business'!P:P &amp; "-" &amp; 'New Business'!Q:Q)</f>
        <v>£100k-£1m</v>
      </c>
      <c r="K12" s="20">
        <f>_xlfn.XLOOKUP($E12,'New Business'!$D:$D,'New Business'!T:T)</f>
        <v>0.25</v>
      </c>
    </row>
    <row r="13" spans="1:11" x14ac:dyDescent="0.25">
      <c r="A13" s="17">
        <f>_xlfn.XLOOKUP($E13,'New Business'!D:D,'New Business'!B:B)</f>
        <v>0</v>
      </c>
      <c r="B13" s="17">
        <f>_xlfn.XLOOKUP($E13,'New Business'!D:D,'New Business'!C:C)</f>
        <v>0</v>
      </c>
      <c r="C13" s="20">
        <f>_xlfn.XLOOKUP($E13,'New Business'!D:D,'New Business'!R:R)</f>
        <v>0.9</v>
      </c>
      <c r="D13" s="20" t="str">
        <f>_xlfn.XLOOKUP($E13,'New Business'!D:D,'New Business'!E:E)</f>
        <v>2 year discount complex (90)</v>
      </c>
      <c r="E13" s="18" t="str">
        <f>'New Business'!D19</f>
        <v>C022</v>
      </c>
      <c r="F13" s="21">
        <f>_xlfn.XLOOKUP($E13,'New Business'!D:D,'New Business'!G:G)</f>
        <v>5.6899999999999999E-2</v>
      </c>
      <c r="G13" s="21">
        <f>_xlfn.XLOOKUP($E13,'New Business'!$D:$D,'New Business'!H:H)</f>
        <v>1.9099999999999999E-2</v>
      </c>
      <c r="H13" s="21" t="str">
        <f>_xlfn.XLOOKUP($E13,'New Business'!$D:$D,'New Business'!S:S)</f>
        <v>2%, 2%</v>
      </c>
      <c r="I13" s="22">
        <f>_xlfn.XLOOKUP($E13,'New Business'!$D:$D,'New Business'!M:M)</f>
        <v>499</v>
      </c>
      <c r="J13" s="22" t="str" cm="1">
        <f t="array" ref="J13">_xlfn.XLOOKUP($E13, 'New Business'!$D:$D, 'New Business'!P:P &amp; "-" &amp; 'New Business'!Q:Q)</f>
        <v>112500-£500k</v>
      </c>
      <c r="K13" s="20">
        <f>_xlfn.XLOOKUP($E13,'New Business'!$D:$D,'New Business'!T:T)</f>
        <v>0.25</v>
      </c>
    </row>
    <row r="14" spans="1:11" x14ac:dyDescent="0.25">
      <c r="A14" s="17" t="str">
        <f>_xlfn.XLOOKUP($E14,'New Business'!D:D,'New Business'!B:B)</f>
        <v>Credit Repair</v>
      </c>
      <c r="B14" s="17">
        <f>_xlfn.XLOOKUP($E14,'New Business'!D:D,'New Business'!C:C)</f>
        <v>0</v>
      </c>
      <c r="C14" s="20">
        <f>_xlfn.XLOOKUP($E14,'New Business'!D:D,'New Business'!R:R)</f>
        <v>0.85</v>
      </c>
      <c r="D14" s="20" t="str">
        <f>_xlfn.XLOOKUP($E14,'New Business'!D:D,'New Business'!E:E)</f>
        <v>3 year discount credit repair</v>
      </c>
      <c r="E14" s="18" t="str">
        <f>'New Business'!D20</f>
        <v>CR12</v>
      </c>
      <c r="F14" s="21">
        <f>_xlfn.XLOOKUP($E14,'New Business'!D:D,'New Business'!G:G)</f>
        <v>5.5899999999999998E-2</v>
      </c>
      <c r="G14" s="21">
        <f>_xlfn.XLOOKUP($E14,'New Business'!$D:$D,'New Business'!H:H)</f>
        <v>2.01E-2</v>
      </c>
      <c r="H14" s="21" t="str">
        <f>_xlfn.XLOOKUP($E14,'New Business'!$D:$D,'New Business'!S:S)</f>
        <v>3%, 2%, 2%</v>
      </c>
      <c r="I14" s="22">
        <f>_xlfn.XLOOKUP($E14,'New Business'!$D:$D,'New Business'!M:M)</f>
        <v>499</v>
      </c>
      <c r="J14" s="22" t="str" cm="1">
        <f t="array" ref="J14">_xlfn.XLOOKUP($E14, 'New Business'!$D:$D, 'New Business'!P:P &amp; "-" &amp; 'New Business'!Q:Q)</f>
        <v>£100k-£600k</v>
      </c>
      <c r="K14" s="20">
        <f>_xlfn.XLOOKUP($E14,'New Business'!$D:$D,'New Business'!T:T)</f>
        <v>0.25</v>
      </c>
    </row>
    <row r="15" spans="1:11" x14ac:dyDescent="0.25">
      <c r="A15" s="17">
        <f>_xlfn.XLOOKUP($E15,'New Business'!D:D,'New Business'!B:B)</f>
        <v>0</v>
      </c>
      <c r="B15" s="17">
        <f>_xlfn.XLOOKUP($E15,'New Business'!D:D,'New Business'!C:C)</f>
        <v>0</v>
      </c>
      <c r="C15" s="20">
        <f>_xlfn.XLOOKUP($E15,'New Business'!D:D,'New Business'!R:R)</f>
        <v>0.85</v>
      </c>
      <c r="D15" s="20" t="str">
        <f>_xlfn.XLOOKUP($E15,'New Business'!D:D,'New Business'!E:E)</f>
        <v>3 year fixed credit repair</v>
      </c>
      <c r="E15" s="18" t="str">
        <f>'New Business'!D21</f>
        <v>CR15</v>
      </c>
      <c r="F15" s="21">
        <f>_xlfn.XLOOKUP($E15,'New Business'!D:D,'New Business'!G:G)</f>
        <v>6.6900000000000001E-2</v>
      </c>
      <c r="G15" s="21" t="str">
        <f>_xlfn.XLOOKUP($E15,'New Business'!$D:$D,'New Business'!H:H)</f>
        <v>-</v>
      </c>
      <c r="H15" s="21" t="str">
        <f>_xlfn.XLOOKUP($E15,'New Business'!$D:$D,'New Business'!S:S)</f>
        <v>3%, 2%, 2%</v>
      </c>
      <c r="I15" s="22">
        <f>_xlfn.XLOOKUP($E15,'New Business'!$D:$D,'New Business'!M:M)</f>
        <v>999</v>
      </c>
      <c r="J15" s="22" t="str" cm="1">
        <f t="array" ref="J15">_xlfn.XLOOKUP($E15, 'New Business'!$D:$D, 'New Business'!P:P &amp; "-" &amp; 'New Business'!Q:Q)</f>
        <v>£100k-£500k</v>
      </c>
      <c r="K15" s="20">
        <f>_xlfn.XLOOKUP($E15,'New Business'!$D:$D,'New Business'!T:T)</f>
        <v>0.1</v>
      </c>
    </row>
    <row r="16" spans="1:11" x14ac:dyDescent="0.25">
      <c r="A16" s="17">
        <f>_xlfn.XLOOKUP($E16,'New Business'!D:D,'New Business'!B:B)</f>
        <v>0</v>
      </c>
      <c r="B16" s="17">
        <f>_xlfn.XLOOKUP($E16,'New Business'!D:D,'New Business'!C:C)</f>
        <v>0</v>
      </c>
      <c r="C16" s="20">
        <f>_xlfn.XLOOKUP($E16,'New Business'!D:D,'New Business'!R:R)</f>
        <v>0.8</v>
      </c>
      <c r="D16" s="20" t="str">
        <f>_xlfn.XLOOKUP($E16,'New Business'!D:D,'New Business'!E:E)</f>
        <v>5 year fixed credit repair</v>
      </c>
      <c r="E16" s="18" t="str">
        <f>'New Business'!D22</f>
        <v>CR16</v>
      </c>
      <c r="F16" s="21">
        <f>_xlfn.XLOOKUP($E16,'New Business'!D:D,'New Business'!G:G)</f>
        <v>6.6400000000000001E-2</v>
      </c>
      <c r="G16" s="21" t="str">
        <f>_xlfn.XLOOKUP($E16,'New Business'!$D:$D,'New Business'!H:H)</f>
        <v>-</v>
      </c>
      <c r="H16" s="21" t="str">
        <f>_xlfn.XLOOKUP($E16,'New Business'!$D:$D,'New Business'!S:S)</f>
        <v>5%, 4%, 3%, 2%, 2%</v>
      </c>
      <c r="I16" s="22">
        <f>_xlfn.XLOOKUP($E16,'New Business'!$D:$D,'New Business'!M:M)</f>
        <v>999</v>
      </c>
      <c r="J16" s="22" t="str" cm="1">
        <f t="array" ref="J16">_xlfn.XLOOKUP($E16, 'New Business'!$D:$D, 'New Business'!P:P &amp; "-" &amp; 'New Business'!Q:Q)</f>
        <v>£100k-£500k</v>
      </c>
      <c r="K16" s="20">
        <f>_xlfn.XLOOKUP($E16,'New Business'!$D:$D,'New Business'!T:T)</f>
        <v>0.1</v>
      </c>
    </row>
    <row r="17" spans="1:11" x14ac:dyDescent="0.25">
      <c r="A17" s="17" t="str">
        <f>_xlfn.XLOOKUP($E17,'New Business'!D:D,'New Business'!B:B)</f>
        <v>Professionals</v>
      </c>
      <c r="B17" s="17">
        <f>_xlfn.XLOOKUP($E17,'New Business'!D:D,'New Business'!C:C)</f>
        <v>0</v>
      </c>
      <c r="C17" s="20">
        <f>_xlfn.XLOOKUP($E17,'New Business'!D:D,'New Business'!R:R)</f>
        <v>0.8</v>
      </c>
      <c r="D17" s="20" t="str">
        <f>_xlfn.XLOOKUP($E17,'New Business'!D:D,'New Business'!E:E)</f>
        <v>2 year discount professional (80)</v>
      </c>
      <c r="E17" s="18" t="str">
        <f>'New Business'!D23</f>
        <v>PR17</v>
      </c>
      <c r="F17" s="21">
        <f>_xlfn.XLOOKUP($E17,'New Business'!D:D,'New Business'!G:G)</f>
        <v>4.6899999999999997E-2</v>
      </c>
      <c r="G17" s="21">
        <f>_xlfn.XLOOKUP($E17,'New Business'!$D:$D,'New Business'!H:H)</f>
        <v>2.9100000000000001E-2</v>
      </c>
      <c r="H17" s="21" t="str">
        <f>_xlfn.XLOOKUP($E17,'New Business'!$D:$D,'New Business'!S:S)</f>
        <v>2% 2%</v>
      </c>
      <c r="I17" s="22">
        <f>_xlfn.XLOOKUP($E17,'New Business'!$D:$D,'New Business'!M:M)</f>
        <v>499</v>
      </c>
      <c r="J17" s="22" t="str" cm="1">
        <f t="array" ref="J17">_xlfn.XLOOKUP($E17, 'New Business'!$D:$D, 'New Business'!P:P &amp; "-" &amp; 'New Business'!Q:Q)</f>
        <v>£100k-£1m</v>
      </c>
      <c r="K17" s="20">
        <f>_xlfn.XLOOKUP($E17,'New Business'!$D:$D,'New Business'!T:T)</f>
        <v>0.25</v>
      </c>
    </row>
    <row r="18" spans="1:11" x14ac:dyDescent="0.25">
      <c r="A18" s="17">
        <f>_xlfn.XLOOKUP($E18,'New Business'!D:D,'New Business'!B:B)</f>
        <v>0</v>
      </c>
      <c r="B18" s="17">
        <f>_xlfn.XLOOKUP($E18,'New Business'!D:D,'New Business'!C:C)</f>
        <v>0</v>
      </c>
      <c r="C18" s="20">
        <f>_xlfn.XLOOKUP($E18,'New Business'!D:D,'New Business'!R:R)</f>
        <v>0.85</v>
      </c>
      <c r="D18" s="20" t="str">
        <f>_xlfn.XLOOKUP($E18,'New Business'!D:D,'New Business'!E:E)</f>
        <v>2 year discount professional (85)</v>
      </c>
      <c r="E18" s="18" t="str">
        <f>'New Business'!D24</f>
        <v>PR18</v>
      </c>
      <c r="F18" s="21">
        <f>_xlfn.XLOOKUP($E18,'New Business'!D:D,'New Business'!G:G)</f>
        <v>4.8899999999999999E-2</v>
      </c>
      <c r="G18" s="21">
        <f>_xlfn.XLOOKUP($E18,'New Business'!$D:$D,'New Business'!H:H)</f>
        <v>2.7099999999999999E-2</v>
      </c>
      <c r="H18" s="21" t="str">
        <f>_xlfn.XLOOKUP($E18,'New Business'!$D:$D,'New Business'!S:S)</f>
        <v>2% 2%</v>
      </c>
      <c r="I18" s="22">
        <f>_xlfn.XLOOKUP($E18,'New Business'!$D:$D,'New Business'!M:M)</f>
        <v>499</v>
      </c>
      <c r="J18" s="22" t="str" cm="1">
        <f t="array" ref="J18">_xlfn.XLOOKUP($E18, 'New Business'!$D:$D, 'New Business'!P:P &amp; "-" &amp; 'New Business'!Q:Q)</f>
        <v>£100k-£600k</v>
      </c>
      <c r="K18" s="20">
        <f>_xlfn.XLOOKUP($E18,'New Business'!$D:$D,'New Business'!T:T)</f>
        <v>0.25</v>
      </c>
    </row>
    <row r="19" spans="1:11" x14ac:dyDescent="0.25">
      <c r="A19" s="17">
        <f>_xlfn.XLOOKUP($E19,'New Business'!D:D,'New Business'!B:B)</f>
        <v>0</v>
      </c>
      <c r="B19" s="17">
        <f>_xlfn.XLOOKUP($E19,'New Business'!D:D,'New Business'!C:C)</f>
        <v>0</v>
      </c>
      <c r="C19" s="20">
        <f>_xlfn.XLOOKUP($E19,'New Business'!D:D,'New Business'!R:R)</f>
        <v>0.8</v>
      </c>
      <c r="D19" s="20" t="str">
        <f>_xlfn.XLOOKUP($E19,'New Business'!D:D,'New Business'!E:E)</f>
        <v>5 year fixed professional (80)</v>
      </c>
      <c r="E19" s="18" t="str">
        <f>'New Business'!D25</f>
        <v>PR21</v>
      </c>
      <c r="F19" s="21">
        <f>_xlfn.XLOOKUP($E19,'New Business'!D:D,'New Business'!G:G)</f>
        <v>5.74E-2</v>
      </c>
      <c r="G19" s="21" t="str">
        <f>_xlfn.XLOOKUP($E19,'New Business'!$D:$D,'New Business'!H:H)</f>
        <v>-</v>
      </c>
      <c r="H19" s="21" t="str">
        <f>_xlfn.XLOOKUP($E19,'New Business'!$D:$D,'New Business'!S:S)</f>
        <v>5%, 4%, 3%, 2%, 2%</v>
      </c>
      <c r="I19" s="22">
        <f>_xlfn.XLOOKUP($E19,'New Business'!$D:$D,'New Business'!M:M)</f>
        <v>999</v>
      </c>
      <c r="J19" s="22" t="str" cm="1">
        <f t="array" ref="J19">_xlfn.XLOOKUP($E19, 'New Business'!$D:$D, 'New Business'!P:P &amp; "-" &amp; 'New Business'!Q:Q)</f>
        <v>£100k-£500k</v>
      </c>
      <c r="K19" s="20">
        <f>_xlfn.XLOOKUP($E19,'New Business'!$D:$D,'New Business'!T:T)</f>
        <v>0.1</v>
      </c>
    </row>
    <row r="20" spans="1:11" x14ac:dyDescent="0.25">
      <c r="A20" s="17">
        <f>_xlfn.XLOOKUP($E20,'New Business'!D:D,'New Business'!B:B)</f>
        <v>0</v>
      </c>
      <c r="B20" s="17">
        <f>_xlfn.XLOOKUP($E20,'New Business'!D:D,'New Business'!C:C)</f>
        <v>0</v>
      </c>
      <c r="C20" s="20">
        <f>_xlfn.XLOOKUP($E20,'New Business'!D:D,'New Business'!R:R)</f>
        <v>0.85</v>
      </c>
      <c r="D20" s="20" t="str">
        <f>_xlfn.XLOOKUP($E20,'New Business'!D:D,'New Business'!E:E)</f>
        <v>5 year fixed professional (85)</v>
      </c>
      <c r="E20" s="18" t="str">
        <f>'New Business'!D26</f>
        <v>PR22</v>
      </c>
      <c r="F20" s="21">
        <f>_xlfn.XLOOKUP($E20,'New Business'!D:D,'New Business'!G:G)</f>
        <v>5.8900000000000001E-2</v>
      </c>
      <c r="G20" s="21" t="str">
        <f>_xlfn.XLOOKUP($E20,'New Business'!$D:$D,'New Business'!H:H)</f>
        <v>-</v>
      </c>
      <c r="H20" s="21" t="str">
        <f>_xlfn.XLOOKUP($E20,'New Business'!$D:$D,'New Business'!S:S)</f>
        <v>5%, 4%, 3%, 2%, 2%</v>
      </c>
      <c r="I20" s="22">
        <f>_xlfn.XLOOKUP($E20,'New Business'!$D:$D,'New Business'!M:M)</f>
        <v>999</v>
      </c>
      <c r="J20" s="22" t="str" cm="1">
        <f t="array" ref="J20">_xlfn.XLOOKUP($E20, 'New Business'!$D:$D, 'New Business'!P:P &amp; "-" &amp; 'New Business'!Q:Q)</f>
        <v>£100k-£500k</v>
      </c>
      <c r="K20" s="20">
        <f>_xlfn.XLOOKUP($E20,'New Business'!$D:$D,'New Business'!T:T)</f>
        <v>0.1</v>
      </c>
    </row>
    <row r="21" spans="1:11" x14ac:dyDescent="0.25">
      <c r="A21" s="17" t="str">
        <f>_xlfn.XLOOKUP($E21,'New Business'!D:D,'New Business'!B:B)</f>
        <v>Joint Borrower, Sole Proprietor</v>
      </c>
      <c r="B21" s="17">
        <f>_xlfn.XLOOKUP($E21,'New Business'!D:D,'New Business'!C:C)</f>
        <v>0</v>
      </c>
      <c r="C21" s="20">
        <f>_xlfn.XLOOKUP($E21,'New Business'!D:D,'New Business'!R:R)</f>
        <v>0.8</v>
      </c>
      <c r="D21" s="20" t="str">
        <f>_xlfn.XLOOKUP($E21,'New Business'!D:D,'New Business'!E:E)</f>
        <v>2 year discount 80% JBSP</v>
      </c>
      <c r="E21" s="18" t="str">
        <f>'New Business'!D27</f>
        <v>JB15</v>
      </c>
      <c r="F21" s="21">
        <f>_xlfn.XLOOKUP($E21,'New Business'!D:D,'New Business'!G:G)</f>
        <v>4.6899999999999997E-2</v>
      </c>
      <c r="G21" s="21">
        <f>_xlfn.XLOOKUP($E21,'New Business'!$D:$D,'New Business'!H:H)</f>
        <v>2.9100000000000001E-2</v>
      </c>
      <c r="H21" s="21" t="str">
        <f>_xlfn.XLOOKUP($E21,'New Business'!$D:$D,'New Business'!S:S)</f>
        <v>2% 2%</v>
      </c>
      <c r="I21" s="22">
        <f>_xlfn.XLOOKUP($E21,'New Business'!$D:$D,'New Business'!M:M)</f>
        <v>499</v>
      </c>
      <c r="J21" s="22" t="str" cm="1">
        <f t="array" ref="J21">_xlfn.XLOOKUP($E21, 'New Business'!$D:$D, 'New Business'!P:P &amp; "-" &amp; 'New Business'!Q:Q)</f>
        <v>£100k-£500k</v>
      </c>
      <c r="K21" s="20">
        <f>_xlfn.XLOOKUP($E21,'New Business'!$D:$D,'New Business'!T:T)</f>
        <v>0.25</v>
      </c>
    </row>
    <row r="22" spans="1:11" x14ac:dyDescent="0.25">
      <c r="A22" s="17">
        <f>_xlfn.XLOOKUP($E22,'New Business'!D:D,'New Business'!B:B)</f>
        <v>0</v>
      </c>
      <c r="B22" s="17">
        <f>_xlfn.XLOOKUP($E22,'New Business'!D:D,'New Business'!C:C)</f>
        <v>0</v>
      </c>
      <c r="C22" s="20">
        <f>_xlfn.XLOOKUP($E22,'New Business'!D:D,'New Business'!R:R)</f>
        <v>0.8</v>
      </c>
      <c r="D22" s="20" t="str">
        <f>_xlfn.XLOOKUP($E22,'New Business'!D:D,'New Business'!E:E)</f>
        <v>5 year fixed 80% JBSP</v>
      </c>
      <c r="E22" s="18" t="str">
        <f>'New Business'!D28</f>
        <v>JB18</v>
      </c>
      <c r="F22" s="21">
        <f>_xlfn.XLOOKUP($E22,'New Business'!D:D,'New Business'!G:G)</f>
        <v>5.8999999999999997E-2</v>
      </c>
      <c r="G22" s="21" t="str">
        <f>_xlfn.XLOOKUP($E22,'New Business'!$D:$D,'New Business'!H:H)</f>
        <v>-</v>
      </c>
      <c r="H22" s="21" t="str">
        <f>_xlfn.XLOOKUP($E22,'New Business'!$D:$D,'New Business'!S:S)</f>
        <v>5% 4% 3% 2% 2%</v>
      </c>
      <c r="I22" s="22">
        <f>_xlfn.XLOOKUP($E22,'New Business'!$D:$D,'New Business'!M:M)</f>
        <v>0</v>
      </c>
      <c r="J22" s="22" t="str" cm="1">
        <f t="array" ref="J22">_xlfn.XLOOKUP($E22, 'New Business'!$D:$D, 'New Business'!P:P &amp; "-" &amp; 'New Business'!Q:Q)</f>
        <v>£100k-£500k</v>
      </c>
      <c r="K22" s="20">
        <f>_xlfn.XLOOKUP($E22,'New Business'!$D:$D,'New Business'!T:T)</f>
        <v>0.1</v>
      </c>
    </row>
    <row r="23" spans="1:11" x14ac:dyDescent="0.25">
      <c r="A23" s="17">
        <f>_xlfn.XLOOKUP($E23,'New Business'!D:D,'New Business'!B:B)</f>
        <v>0</v>
      </c>
      <c r="B23" s="17">
        <f>_xlfn.XLOOKUP($E23,'New Business'!D:D,'New Business'!C:C)</f>
        <v>0</v>
      </c>
      <c r="C23" s="20">
        <f>_xlfn.XLOOKUP($E23,'New Business'!D:D,'New Business'!R:R)</f>
        <v>0.9</v>
      </c>
      <c r="D23" s="20" t="str">
        <f>_xlfn.XLOOKUP($E23,'New Business'!D:D,'New Business'!E:E)</f>
        <v>5 year fixed 90% JBSP</v>
      </c>
      <c r="E23" s="18" t="str">
        <f>'New Business'!D29</f>
        <v>JB19</v>
      </c>
      <c r="F23" s="21">
        <f>_xlfn.XLOOKUP($E23,'New Business'!D:D,'New Business'!G:G)</f>
        <v>6.2399999999999997E-2</v>
      </c>
      <c r="G23" s="21" t="str">
        <f>_xlfn.XLOOKUP($E23,'New Business'!$D:$D,'New Business'!H:H)</f>
        <v>-</v>
      </c>
      <c r="H23" s="21" t="str">
        <f>_xlfn.XLOOKUP($E23,'New Business'!$D:$D,'New Business'!S:S)</f>
        <v>5%, 4%, 3%, 2%, 2%</v>
      </c>
      <c r="I23" s="22">
        <f>_xlfn.XLOOKUP($E23,'New Business'!$D:$D,'New Business'!M:M)</f>
        <v>0</v>
      </c>
      <c r="J23" s="22" t="str" cm="1">
        <f t="array" ref="J23">_xlfn.XLOOKUP($E23, 'New Business'!$D:$D, 'New Business'!P:P &amp; "-" &amp; 'New Business'!Q:Q)</f>
        <v>112500-£500k</v>
      </c>
      <c r="K23" s="20">
        <f>_xlfn.XLOOKUP($E23,'New Business'!$D:$D,'New Business'!T:T)</f>
        <v>0.1</v>
      </c>
    </row>
    <row r="24" spans="1:11" x14ac:dyDescent="0.25">
      <c r="A24" s="17" t="str">
        <f>_xlfn.XLOOKUP($E24,'New Business'!D:D,'New Business'!B:B)</f>
        <v>Retirement Interest-Only (RIO)</v>
      </c>
      <c r="B24" s="17">
        <f>_xlfn.XLOOKUP($E24,'New Business'!D:D,'New Business'!C:C)</f>
        <v>0</v>
      </c>
      <c r="C24" s="20">
        <f>_xlfn.XLOOKUP($E24,'New Business'!D:D,'New Business'!R:R)</f>
        <v>0.6</v>
      </c>
      <c r="D24" s="20" t="str">
        <f>_xlfn.XLOOKUP($E24,'New Business'!D:D,'New Business'!E:E)</f>
        <v>5 year fixed RIO</v>
      </c>
      <c r="E24" s="18" t="str">
        <f>'New Business'!D31</f>
        <v>LT87</v>
      </c>
      <c r="F24" s="21">
        <f>_xlfn.XLOOKUP($E24,'New Business'!D:D,'New Business'!G:G)</f>
        <v>6.2399999999999997E-2</v>
      </c>
      <c r="G24" s="21" t="str">
        <f>_xlfn.XLOOKUP($E24,'New Business'!$D:$D,'New Business'!H:H)</f>
        <v>-</v>
      </c>
      <c r="H24" s="21" t="str">
        <f>_xlfn.XLOOKUP($E24,'New Business'!$D:$D,'New Business'!S:S)</f>
        <v>5%, 4%, 3%, 2%, 2%</v>
      </c>
      <c r="I24" s="22">
        <f>_xlfn.XLOOKUP($E24,'New Business'!$D:$D,'New Business'!M:M)</f>
        <v>0</v>
      </c>
      <c r="J24" s="22" t="str" cm="1">
        <f t="array" ref="J24">_xlfn.XLOOKUP($E24, 'New Business'!$D:$D, 'New Business'!P:P &amp; "-" &amp; 'New Business'!Q:Q)</f>
        <v>£50k-£500k</v>
      </c>
      <c r="K24" s="20">
        <f>_xlfn.XLOOKUP($E24,'New Business'!$D:$D,'New Business'!T:T)</f>
        <v>0.1</v>
      </c>
    </row>
    <row r="25" spans="1:11" x14ac:dyDescent="0.25">
      <c r="A25" s="17">
        <f>_xlfn.XLOOKUP($E25,'New Business'!D:D,'New Business'!B:B)</f>
        <v>0</v>
      </c>
      <c r="B25" s="17">
        <f>_xlfn.XLOOKUP($E25,'New Business'!D:D,'New Business'!C:C)</f>
        <v>0</v>
      </c>
      <c r="C25" s="20">
        <f>_xlfn.XLOOKUP($E25,'New Business'!D:D,'New Business'!R:R)</f>
        <v>0.6</v>
      </c>
      <c r="D25" s="20" t="str">
        <f>_xlfn.XLOOKUP($E25,'New Business'!D:D,'New Business'!E:E)</f>
        <v>2 year Discount RIO</v>
      </c>
      <c r="E25" s="18" t="str">
        <f>'New Business'!D32</f>
        <v>LT82</v>
      </c>
      <c r="F25" s="21">
        <f>_xlfn.XLOOKUP($E25,'New Business'!D:D,'New Business'!G:G)</f>
        <v>4.99E-2</v>
      </c>
      <c r="G25" s="21">
        <f>_xlfn.XLOOKUP($E25,'New Business'!$D:$D,'New Business'!H:H)</f>
        <v>2.6100000000000002E-2</v>
      </c>
      <c r="H25" s="21" t="str">
        <f>_xlfn.XLOOKUP($E25,'New Business'!$D:$D,'New Business'!S:S)</f>
        <v>2%, 2%</v>
      </c>
      <c r="I25" s="22">
        <f>_xlfn.XLOOKUP($E25,'New Business'!$D:$D,'New Business'!M:M)</f>
        <v>999</v>
      </c>
      <c r="J25" s="22" t="str" cm="1">
        <f t="array" ref="J25">_xlfn.XLOOKUP($E25, 'New Business'!$D:$D, 'New Business'!P:P &amp; "-" &amp; 'New Business'!Q:Q)</f>
        <v>£50k-£750k</v>
      </c>
      <c r="K25" s="20">
        <f>_xlfn.XLOOKUP($E25,'New Business'!$D:$D,'New Business'!T:T)</f>
        <v>0.25</v>
      </c>
    </row>
    <row r="26" spans="1:11" x14ac:dyDescent="0.25">
      <c r="A26" s="17">
        <f>_xlfn.XLOOKUP($E26,'New Business'!D:D,'New Business'!B:B)</f>
        <v>0</v>
      </c>
      <c r="B26" s="17">
        <f>_xlfn.XLOOKUP($E26,'New Business'!D:D,'New Business'!C:C)</f>
        <v>0</v>
      </c>
      <c r="C26" s="20">
        <f>_xlfn.XLOOKUP($E26,'New Business'!D:D,'New Business'!R:R)</f>
        <v>0.6</v>
      </c>
      <c r="D26" s="20" t="str">
        <f>_xlfn.XLOOKUP($E26,'New Business'!D:D,'New Business'!E:E)</f>
        <v>Lifetime discount RIO</v>
      </c>
      <c r="E26" s="18" t="str">
        <f>'New Business'!D33</f>
        <v>LT83</v>
      </c>
      <c r="F26" s="21">
        <f>_xlfn.XLOOKUP($E26,'New Business'!D:D,'New Business'!G:G)</f>
        <v>5.1900000000000002E-2</v>
      </c>
      <c r="G26" s="21">
        <f>_xlfn.XLOOKUP($E26,'New Business'!$D:$D,'New Business'!H:H)</f>
        <v>2.41E-2</v>
      </c>
      <c r="H26" s="21" t="str">
        <f>_xlfn.XLOOKUP($E26,'New Business'!$D:$D,'New Business'!S:S)</f>
        <v>2% in 1st year only</v>
      </c>
      <c r="I26" s="22">
        <f>_xlfn.XLOOKUP($E26,'New Business'!$D:$D,'New Business'!M:M)</f>
        <v>999</v>
      </c>
      <c r="J26" s="22" t="str" cm="1">
        <f t="array" ref="J26">_xlfn.XLOOKUP($E26, 'New Business'!$D:$D, 'New Business'!P:P &amp; "-" &amp; 'New Business'!Q:Q)</f>
        <v>£25k-£500k</v>
      </c>
      <c r="K26" s="20" t="str">
        <f>_xlfn.XLOOKUP($E26,'New Business'!$D:$D,'New Business'!T:T)</f>
        <v>No</v>
      </c>
    </row>
    <row r="27" spans="1:11" x14ac:dyDescent="0.25">
      <c r="A27" s="17" t="str">
        <f>_xlfn.XLOOKUP($E27,'New Business'!D:D,'New Business'!B:B)</f>
        <v>Lending in(to) retirement</v>
      </c>
      <c r="B27" s="17">
        <f>_xlfn.XLOOKUP($E27,'New Business'!D:D,'New Business'!C:C)</f>
        <v>0</v>
      </c>
      <c r="C27" s="20">
        <f>_xlfn.XLOOKUP($E27,'New Business'!D:D,'New Business'!R:R)</f>
        <v>0.7</v>
      </c>
      <c r="D27" s="20" t="str">
        <f>_xlfn.XLOOKUP($E27,'New Business'!D:D,'New Business'!E:E)</f>
        <v>5 year fixed In(to) Retirement</v>
      </c>
      <c r="E27" s="18" t="str">
        <f>'New Business'!D34</f>
        <v>R014</v>
      </c>
      <c r="F27" s="21">
        <f>_xlfn.XLOOKUP($E27,'New Business'!D:D,'New Business'!G:G)</f>
        <v>5.8900000000000001E-2</v>
      </c>
      <c r="G27" s="21" t="str">
        <f>_xlfn.XLOOKUP($E27,'New Business'!$D:$D,'New Business'!H:H)</f>
        <v>-</v>
      </c>
      <c r="H27" s="21" t="str">
        <f>_xlfn.XLOOKUP($E27,'New Business'!$D:$D,'New Business'!S:S)</f>
        <v>5%, 4%, 3%, 2%, 2%</v>
      </c>
      <c r="I27" s="22">
        <f>_xlfn.XLOOKUP($E27,'New Business'!$D:$D,'New Business'!M:M)</f>
        <v>999</v>
      </c>
      <c r="J27" s="22" t="str" cm="1">
        <f t="array" ref="J27">_xlfn.XLOOKUP($E27, 'New Business'!$D:$D, 'New Business'!P:P &amp; "-" &amp; 'New Business'!Q:Q)</f>
        <v>£50k-£500k</v>
      </c>
      <c r="K27" s="20">
        <f>_xlfn.XLOOKUP($E27,'New Business'!$D:$D,'New Business'!T:T)</f>
        <v>0.1</v>
      </c>
    </row>
    <row r="28" spans="1:11" x14ac:dyDescent="0.25">
      <c r="A28" s="17">
        <f>_xlfn.XLOOKUP($E28,'New Business'!D:D,'New Business'!B:B)</f>
        <v>0</v>
      </c>
      <c r="B28" s="17">
        <f>_xlfn.XLOOKUP($E28,'New Business'!D:D,'New Business'!C:C)</f>
        <v>0</v>
      </c>
      <c r="C28" s="20">
        <f>_xlfn.XLOOKUP($E28,'New Business'!D:D,'New Business'!R:R)</f>
        <v>0.7</v>
      </c>
      <c r="D28" s="20" t="str">
        <f>_xlfn.XLOOKUP($E28,'New Business'!D:D,'New Business'!E:E)</f>
        <v>2 year discount Into retirement</v>
      </c>
      <c r="E28" s="18" t="str">
        <f>'New Business'!D35</f>
        <v>R011</v>
      </c>
      <c r="F28" s="21">
        <f>_xlfn.XLOOKUP($E28,'New Business'!D:D,'New Business'!G:G)</f>
        <v>4.7899999999999998E-2</v>
      </c>
      <c r="G28" s="21">
        <f>_xlfn.XLOOKUP($E28,'New Business'!$D:$D,'New Business'!H:H)</f>
        <v>2.81E-2</v>
      </c>
      <c r="H28" s="21" t="str">
        <f>_xlfn.XLOOKUP($E28,'New Business'!$D:$D,'New Business'!S:S)</f>
        <v>2%, 2%</v>
      </c>
      <c r="I28" s="22">
        <f>_xlfn.XLOOKUP($E28,'New Business'!$D:$D,'New Business'!M:M)</f>
        <v>499</v>
      </c>
      <c r="J28" s="22" t="str" cm="1">
        <f t="array" ref="J28">_xlfn.XLOOKUP($E28, 'New Business'!$D:$D, 'New Business'!P:P &amp; "-" &amp; 'New Business'!Q:Q)</f>
        <v>£50k-£1m</v>
      </c>
      <c r="K28" s="20">
        <f>_xlfn.XLOOKUP($E28,'New Business'!$D:$D,'New Business'!T:T)</f>
        <v>0.25</v>
      </c>
    </row>
    <row r="29" spans="1:11" x14ac:dyDescent="0.25">
      <c r="A29" s="17">
        <f>_xlfn.XLOOKUP($E29,'New Business'!D:D,'New Business'!B:B)</f>
        <v>0</v>
      </c>
      <c r="B29" s="17">
        <f>_xlfn.XLOOKUP($E29,'New Business'!D:D,'New Business'!C:C)</f>
        <v>0</v>
      </c>
      <c r="C29" s="20">
        <f>_xlfn.XLOOKUP($E29,'New Business'!D:D,'New Business'!R:R)</f>
        <v>0.7</v>
      </c>
      <c r="D29" s="20" t="str">
        <f>_xlfn.XLOOKUP($E29,'New Business'!D:D,'New Business'!E:E)</f>
        <v>Lifetime discount in retirement</v>
      </c>
      <c r="E29" s="18" t="str">
        <f>'New Business'!D36</f>
        <v>R012</v>
      </c>
      <c r="F29" s="21">
        <f>_xlfn.XLOOKUP($E29,'New Business'!D:D,'New Business'!G:G)</f>
        <v>4.8899999999999999E-2</v>
      </c>
      <c r="G29" s="21">
        <f>_xlfn.XLOOKUP($E29,'New Business'!$D:$D,'New Business'!H:H)</f>
        <v>2.7099999999999999E-2</v>
      </c>
      <c r="H29" s="21" t="str">
        <f>_xlfn.XLOOKUP($E29,'New Business'!$D:$D,'New Business'!S:S)</f>
        <v>2% in 1st year only</v>
      </c>
      <c r="I29" s="22">
        <f>_xlfn.XLOOKUP($E29,'New Business'!$D:$D,'New Business'!M:M)</f>
        <v>999</v>
      </c>
      <c r="J29" s="22" t="str" cm="1">
        <f t="array" ref="J29">_xlfn.XLOOKUP($E29, 'New Business'!$D:$D, 'New Business'!P:P &amp; "-" &amp; 'New Business'!Q:Q)</f>
        <v>£50k-£750k</v>
      </c>
      <c r="K29" s="20" t="str">
        <f>_xlfn.XLOOKUP($E29,'New Business'!$D:$D,'New Business'!T:T)</f>
        <v>n/a</v>
      </c>
    </row>
    <row r="30" spans="1:11" x14ac:dyDescent="0.25">
      <c r="A30" s="17" t="e">
        <f>_xlfn.XLOOKUP($E30,'New Business'!D:D,'New Business'!B:B)</f>
        <v>#REF!</v>
      </c>
      <c r="B30" s="17" t="e">
        <f>_xlfn.XLOOKUP($E30,'New Business'!D:D,'New Business'!C:C)</f>
        <v>#REF!</v>
      </c>
      <c r="C30" s="20" t="e">
        <f>_xlfn.XLOOKUP($E30,'New Business'!D:D,'New Business'!R:R)</f>
        <v>#REF!</v>
      </c>
      <c r="D30" s="20" t="e">
        <f>_xlfn.XLOOKUP($E30,'New Business'!D:D,'New Business'!E:E)</f>
        <v>#REF!</v>
      </c>
      <c r="E30" s="18" t="e">
        <f>'New Business'!#REF!</f>
        <v>#REF!</v>
      </c>
      <c r="F30" s="21" t="e">
        <f>_xlfn.XLOOKUP($E30,'New Business'!D:D,'New Business'!G:G)</f>
        <v>#REF!</v>
      </c>
      <c r="G30" s="21" t="e">
        <f>_xlfn.XLOOKUP($E30,'New Business'!$D:$D,'New Business'!H:H)</f>
        <v>#REF!</v>
      </c>
      <c r="H30" s="21" t="e">
        <f>_xlfn.XLOOKUP($E30,'New Business'!$D:$D,'New Business'!S:S)</f>
        <v>#REF!</v>
      </c>
      <c r="I30" s="22" t="e">
        <f>_xlfn.XLOOKUP($E30,'New Business'!$D:$D,'New Business'!M:M)</f>
        <v>#REF!</v>
      </c>
      <c r="J30" s="22" t="e" cm="1">
        <f t="array" ref="J30">_xlfn.XLOOKUP($E30, 'New Business'!$D:$D, 'New Business'!P:P &amp; "-" &amp; 'New Business'!Q:Q)</f>
        <v>#REF!</v>
      </c>
      <c r="K30" s="20" t="e">
        <f>_xlfn.XLOOKUP($E30,'New Business'!$D:$D,'New Business'!T:T)</f>
        <v>#REF!</v>
      </c>
    </row>
    <row r="31" spans="1:11" x14ac:dyDescent="0.25">
      <c r="A31" s="17" t="str">
        <f>_xlfn.XLOOKUP($E31,'New Business'!D:D,'New Business'!B:B)</f>
        <v>Buy for Uni</v>
      </c>
      <c r="B31" s="17">
        <f>_xlfn.XLOOKUP($E31,'New Business'!D:D,'New Business'!C:C)</f>
        <v>0</v>
      </c>
      <c r="C31" s="20">
        <f>_xlfn.XLOOKUP($E31,'New Business'!D:D,'New Business'!R:R)</f>
        <v>1</v>
      </c>
      <c r="D31" s="20" t="str">
        <f>_xlfn.XLOOKUP($E31,'New Business'!D:D,'New Business'!E:E)</f>
        <v>Buy for Uni 5 Year Discount</v>
      </c>
      <c r="E31" s="18" t="str">
        <f>'New Business'!D38</f>
        <v>BU09</v>
      </c>
      <c r="F31" s="21">
        <f>_xlfn.XLOOKUP($E31,'New Business'!D:D,'New Business'!G:G)</f>
        <v>5.3899999999999997E-2</v>
      </c>
      <c r="G31" s="21">
        <f>_xlfn.XLOOKUP($E31,'New Business'!$D:$D,'New Business'!H:H)</f>
        <v>2.2100000000000002E-2</v>
      </c>
      <c r="H31" s="21" t="str">
        <f>_xlfn.XLOOKUP($E31,'New Business'!$D:$D,'New Business'!S:S)</f>
        <v>None</v>
      </c>
      <c r="I31" s="22">
        <f>_xlfn.XLOOKUP($E31,'New Business'!$D:$D,'New Business'!M:M)</f>
        <v>599</v>
      </c>
      <c r="J31" s="22" t="str" cm="1">
        <f t="array" ref="J31">_xlfn.XLOOKUP($E31, 'New Business'!$D:$D, 'New Business'!P:P &amp; "-" &amp; 'New Business'!Q:Q)</f>
        <v>£125k-£400k</v>
      </c>
      <c r="K31" s="20" t="str">
        <f>_xlfn.XLOOKUP($E31,'New Business'!$D:$D,'New Business'!T:T)</f>
        <v>n/a</v>
      </c>
    </row>
    <row r="32" spans="1:11" x14ac:dyDescent="0.25">
      <c r="A32" s="17" t="e">
        <f>_xlfn.XLOOKUP($E32,'New Business'!D:D,'New Business'!B:B)</f>
        <v>#REF!</v>
      </c>
      <c r="B32" s="17" t="e">
        <f>_xlfn.XLOOKUP($E32,'New Business'!D:D,'New Business'!C:C)</f>
        <v>#REF!</v>
      </c>
      <c r="C32" s="20" t="e">
        <f>_xlfn.XLOOKUP($E32,'New Business'!D:D,'New Business'!R:R)</f>
        <v>#REF!</v>
      </c>
      <c r="D32" s="20" t="e">
        <f>_xlfn.XLOOKUP($E32,'New Business'!D:D,'New Business'!E:E)</f>
        <v>#REF!</v>
      </c>
      <c r="E32" s="18" t="e">
        <f>'New Business'!#REF!</f>
        <v>#REF!</v>
      </c>
      <c r="F32" s="21" t="e">
        <f>_xlfn.XLOOKUP($E32,'New Business'!D:D,'New Business'!G:G)</f>
        <v>#REF!</v>
      </c>
      <c r="G32" s="21" t="e">
        <f>_xlfn.XLOOKUP($E32,'New Business'!$D:$D,'New Business'!H:H)</f>
        <v>#REF!</v>
      </c>
      <c r="H32" s="21" t="e">
        <f>_xlfn.XLOOKUP($E32,'New Business'!$D:$D,'New Business'!S:S)</f>
        <v>#REF!</v>
      </c>
      <c r="I32" s="22" t="e">
        <f>_xlfn.XLOOKUP($E32,'New Business'!$D:$D,'New Business'!M:M)</f>
        <v>#REF!</v>
      </c>
      <c r="J32" s="22" t="e" cm="1">
        <f t="array" ref="J32">_xlfn.XLOOKUP($E32, 'New Business'!$D:$D, 'New Business'!P:P &amp; "-" &amp; 'New Business'!Q:Q)</f>
        <v>#REF!</v>
      </c>
      <c r="K32" s="20" t="e">
        <f>_xlfn.XLOOKUP($E32,'New Business'!$D:$D,'New Business'!T:T)</f>
        <v>#REF!</v>
      </c>
    </row>
    <row r="33" spans="1:11" x14ac:dyDescent="0.25">
      <c r="A33" s="17" t="str">
        <f>_xlfn.XLOOKUP($E33,'New Business'!D:D,'New Business'!B:B)</f>
        <v>Self-Build (Mayflower)</v>
      </c>
      <c r="B33" s="17">
        <f>_xlfn.XLOOKUP($E33,'New Business'!D:D,'New Business'!C:C)</f>
        <v>0</v>
      </c>
      <c r="C33" s="20">
        <f>_xlfn.XLOOKUP($E33,'New Business'!D:D,'New Business'!R:R)</f>
        <v>0.8</v>
      </c>
      <c r="D33" s="20" t="str">
        <f>_xlfn.XLOOKUP($E33,'New Business'!D:D,'New Business'!E:E)</f>
        <v>Lifetime Discount Self-Build Mayflower</v>
      </c>
      <c r="E33" s="18" t="str">
        <f>'New Business'!D40</f>
        <v>SB43</v>
      </c>
      <c r="F33" s="21">
        <f>_xlfn.XLOOKUP($E33,'New Business'!D:D,'New Business'!G:G)</f>
        <v>5.8499999999999996E-2</v>
      </c>
      <c r="G33" s="21">
        <f>_xlfn.XLOOKUP($E33,'New Business'!$D:$D,'New Business'!H:H)</f>
        <v>1.7500000000000002E-2</v>
      </c>
      <c r="H33" s="21" t="str">
        <f>_xlfn.XLOOKUP($E33,'New Business'!$D:$D,'New Business'!S:S)</f>
        <v>2% in 1st year only</v>
      </c>
      <c r="I33" s="22">
        <f>_xlfn.XLOOKUP($E33,'New Business'!$D:$D,'New Business'!M:M)</f>
        <v>1999</v>
      </c>
      <c r="J33" s="22" t="str" cm="1">
        <f t="array" ref="J33">_xlfn.XLOOKUP($E33, 'New Business'!$D:$D, 'New Business'!P:P &amp; "-" &amp; 'New Business'!Q:Q)</f>
        <v>£100k-£1m</v>
      </c>
      <c r="K33" s="20">
        <f>_xlfn.XLOOKUP($E33,'New Business'!$D:$D,'New Business'!T:T)</f>
        <v>0.1</v>
      </c>
    </row>
    <row r="34" spans="1:11" x14ac:dyDescent="0.25">
      <c r="A34" s="17">
        <f>_xlfn.XLOOKUP($E34,'New Business'!D:D,'New Business'!B:B)</f>
        <v>0</v>
      </c>
      <c r="B34" s="17">
        <f>_xlfn.XLOOKUP($E34,'New Business'!D:D,'New Business'!C:C)</f>
        <v>0</v>
      </c>
      <c r="C34" s="20">
        <f>_xlfn.XLOOKUP($E34,'New Business'!D:D,'New Business'!R:R)</f>
        <v>0.7</v>
      </c>
      <c r="D34" s="20" t="str">
        <f>_xlfn.XLOOKUP($E34,'New Business'!D:D,'New Business'!E:E)</f>
        <v>Lifetime Discount Self-build Mayflower larger loan</v>
      </c>
      <c r="E34" s="18" t="str">
        <f>'New Business'!D41</f>
        <v>SB44</v>
      </c>
      <c r="F34" s="21">
        <f>_xlfn.XLOOKUP($E34,'New Business'!D:D,'New Business'!G:G)</f>
        <v>5.9399999999999994E-2</v>
      </c>
      <c r="G34" s="21">
        <f>_xlfn.XLOOKUP($E34,'New Business'!$D:$D,'New Business'!H:H)</f>
        <v>1.66E-2</v>
      </c>
      <c r="H34" s="21" t="str">
        <f>_xlfn.XLOOKUP($E34,'New Business'!$D:$D,'New Business'!S:S)</f>
        <v>2%, 2%</v>
      </c>
      <c r="I34" s="22">
        <f>_xlfn.XLOOKUP($E34,'New Business'!$D:$D,'New Business'!M:M)</f>
        <v>2.5000000000000001E-3</v>
      </c>
      <c r="J34" s="22" t="str" cm="1">
        <f t="array" ref="J34">_xlfn.XLOOKUP($E34, 'New Business'!$D:$D, 'New Business'!P:P &amp; "-" &amp; 'New Business'!Q:Q)</f>
        <v>&gt;£1m-£1.8m</v>
      </c>
      <c r="K34" s="20">
        <f>_xlfn.XLOOKUP($E34,'New Business'!$D:$D,'New Business'!T:T)</f>
        <v>0.1</v>
      </c>
    </row>
    <row r="35" spans="1:11" x14ac:dyDescent="0.25">
      <c r="A35" s="17" t="str">
        <f>_xlfn.XLOOKUP($E35,'New Business'!D:D,'New Business'!B:B)</f>
        <v>Self-Build (BuildLoan)</v>
      </c>
      <c r="B35" s="17">
        <f>_xlfn.XLOOKUP($E35,'New Business'!D:D,'New Business'!C:C)</f>
        <v>0</v>
      </c>
      <c r="C35" s="20">
        <f>_xlfn.XLOOKUP($E35,'New Business'!D:D,'New Business'!R:R)</f>
        <v>0.8</v>
      </c>
      <c r="D35" s="20" t="str">
        <f>_xlfn.XLOOKUP($E35,'New Business'!D:D,'New Business'!E:E)</f>
        <v>Lifetime Discount Self-build BuildLoan</v>
      </c>
      <c r="E35" s="18" t="str">
        <f>'New Business'!D42</f>
        <v>SB45</v>
      </c>
      <c r="F35" s="21">
        <f>_xlfn.XLOOKUP($E35,'New Business'!D:D,'New Business'!G:G)</f>
        <v>5.8499999999999996E-2</v>
      </c>
      <c r="G35" s="21">
        <f>_xlfn.XLOOKUP($E35,'New Business'!$D:$D,'New Business'!H:H)</f>
        <v>1.7500000000000002E-2</v>
      </c>
      <c r="H35" s="21" t="str">
        <f>_xlfn.XLOOKUP($E35,'New Business'!$D:$D,'New Business'!S:S)</f>
        <v>2% in 1st year only</v>
      </c>
      <c r="I35" s="22">
        <f>_xlfn.XLOOKUP($E35,'New Business'!$D:$D,'New Business'!M:M)</f>
        <v>1999</v>
      </c>
      <c r="J35" s="22" t="str" cm="1">
        <f t="array" ref="J35">_xlfn.XLOOKUP($E35, 'New Business'!$D:$D, 'New Business'!P:P &amp; "-" &amp; 'New Business'!Q:Q)</f>
        <v>£100k-£600k</v>
      </c>
      <c r="K35" s="20">
        <f>_xlfn.XLOOKUP($E35,'New Business'!$D:$D,'New Business'!T:T)</f>
        <v>0.1</v>
      </c>
    </row>
    <row r="36" spans="1:11" x14ac:dyDescent="0.25">
      <c r="A36" s="17">
        <f>_xlfn.XLOOKUP($E36,'New Business'!D:D,'New Business'!B:B)</f>
        <v>0</v>
      </c>
      <c r="B36" s="17">
        <f>_xlfn.XLOOKUP($E36,'New Business'!D:D,'New Business'!C:C)</f>
        <v>0</v>
      </c>
      <c r="C36" s="20">
        <f>_xlfn.XLOOKUP($E36,'New Business'!D:D,'New Business'!R:R)</f>
        <v>0.8</v>
      </c>
      <c r="D36" s="20" t="str">
        <f>_xlfn.XLOOKUP($E36,'New Business'!D:D,'New Business'!E:E)</f>
        <v>Lifetime Discount Self-Build BuildLoan (Accelerator)</v>
      </c>
      <c r="E36" s="18" t="str">
        <f>'New Business'!D43</f>
        <v>SB46</v>
      </c>
      <c r="F36" s="21">
        <f>_xlfn.XLOOKUP($E36,'New Business'!D:D,'New Business'!G:G)</f>
        <v>6.0399999999999995E-2</v>
      </c>
      <c r="G36" s="21">
        <f>_xlfn.XLOOKUP($E36,'New Business'!$D:$D,'New Business'!H:H)</f>
        <v>1.5599999999999999E-2</v>
      </c>
      <c r="H36" s="21" t="str">
        <f>_xlfn.XLOOKUP($E36,'New Business'!$D:$D,'New Business'!S:S)</f>
        <v>2% in 1st year only</v>
      </c>
      <c r="I36" s="22">
        <f>_xlfn.XLOOKUP($E36,'New Business'!$D:$D,'New Business'!M:M)</f>
        <v>1999</v>
      </c>
      <c r="J36" s="22" t="str" cm="1">
        <f t="array" ref="J36">_xlfn.XLOOKUP($E36, 'New Business'!$D:$D, 'New Business'!P:P &amp; "-" &amp; 'New Business'!Q:Q)</f>
        <v>£100k-£600k</v>
      </c>
      <c r="K36" s="20">
        <f>_xlfn.XLOOKUP($E36,'New Business'!$D:$D,'New Business'!T:T)</f>
        <v>0.1</v>
      </c>
    </row>
    <row r="37" spans="1:11" x14ac:dyDescent="0.25">
      <c r="A37" s="17">
        <f>_xlfn.XLOOKUP($E37,'New Business'!D:D,'New Business'!B:B)</f>
        <v>0</v>
      </c>
      <c r="B37" s="17">
        <f>_xlfn.XLOOKUP($E37,'New Business'!D:D,'New Business'!C:C)</f>
        <v>0</v>
      </c>
      <c r="C37" s="20">
        <f>_xlfn.XLOOKUP($E37,'New Business'!D:D,'New Business'!R:R)</f>
        <v>0.7</v>
      </c>
      <c r="D37" s="20" t="str">
        <f>_xlfn.XLOOKUP($E37,'New Business'!D:D,'New Business'!E:E)</f>
        <v>Lifetime Discount Self-Build BuildLoan
larger loan</v>
      </c>
      <c r="E37" s="18" t="str">
        <f>'New Business'!D44</f>
        <v>SB47</v>
      </c>
      <c r="F37" s="21">
        <f>_xlfn.XLOOKUP($E37,'New Business'!D:D,'New Business'!G:G)</f>
        <v>5.9399999999999994E-2</v>
      </c>
      <c r="G37" s="21">
        <f>_xlfn.XLOOKUP($E37,'New Business'!$D:$D,'New Business'!H:H)</f>
        <v>1.66E-2</v>
      </c>
      <c r="H37" s="21" t="str">
        <f>_xlfn.XLOOKUP($E37,'New Business'!$D:$D,'New Business'!S:S)</f>
        <v>2%, 2%</v>
      </c>
      <c r="I37" s="22">
        <f>_xlfn.XLOOKUP($E37,'New Business'!$D:$D,'New Business'!M:M)</f>
        <v>2.5000000000000001E-3</v>
      </c>
      <c r="J37" s="22" t="str" cm="1">
        <f t="array" ref="J37">_xlfn.XLOOKUP($E37, 'New Business'!$D:$D, 'New Business'!P:P &amp; "-" &amp; 'New Business'!Q:Q)</f>
        <v>&gt;£600k-£1.8m</v>
      </c>
      <c r="K37" s="20">
        <f>_xlfn.XLOOKUP($E37,'New Business'!$D:$D,'New Business'!T:T)</f>
        <v>0.1</v>
      </c>
    </row>
    <row r="38" spans="1:11" x14ac:dyDescent="0.25">
      <c r="A38" s="17" t="str">
        <f>_xlfn.XLOOKUP($E38,'New Business'!D:D,'New Business'!B:B)</f>
        <v>Buy to Let Standard</v>
      </c>
      <c r="B38" s="17">
        <f>_xlfn.XLOOKUP($E38,'New Business'!D:D,'New Business'!C:C)</f>
        <v>0</v>
      </c>
      <c r="C38" s="20">
        <f>_xlfn.XLOOKUP($E38,'New Business'!D:D,'New Business'!R:R)</f>
        <v>0.75</v>
      </c>
      <c r="D38" s="20" t="str">
        <f>_xlfn.XLOOKUP($E38,'New Business'!D:D,'New Business'!E:E)</f>
        <v>2 year fixed Buy to Let</v>
      </c>
      <c r="E38" s="18" t="str">
        <f>'New Business'!D48</f>
        <v>B106</v>
      </c>
      <c r="F38" s="21">
        <f>_xlfn.XLOOKUP($E38,'New Business'!D:D,'New Business'!G:G)</f>
        <v>6.3E-2</v>
      </c>
      <c r="G38" s="21" t="str">
        <f>_xlfn.XLOOKUP($E38,'New Business'!$D:$D,'New Business'!H:H)</f>
        <v>-</v>
      </c>
      <c r="H38" s="21" t="str">
        <f>_xlfn.XLOOKUP($E38,'New Business'!$D:$D,'New Business'!S:S)</f>
        <v>2%, 2%</v>
      </c>
      <c r="I38" s="22">
        <f>_xlfn.XLOOKUP($E38,'New Business'!$D:$D,'New Business'!M:M)</f>
        <v>999</v>
      </c>
      <c r="J38" s="22" t="str" cm="1">
        <f t="array" ref="J38">_xlfn.XLOOKUP($E38, 'New Business'!$D:$D, 'New Business'!P:P &amp; "-" &amp; 'New Business'!Q:Q)</f>
        <v>£100k-£500k</v>
      </c>
      <c r="K38" s="20">
        <f>_xlfn.XLOOKUP($E38,'New Business'!$D:$D,'New Business'!T:T)</f>
        <v>0.1</v>
      </c>
    </row>
    <row r="39" spans="1:11" x14ac:dyDescent="0.25">
      <c r="A39" s="17">
        <f>_xlfn.XLOOKUP($E39,'New Business'!D:D,'New Business'!B:B)</f>
        <v>0</v>
      </c>
      <c r="B39" s="17">
        <f>_xlfn.XLOOKUP($E39,'New Business'!D:D,'New Business'!C:C)</f>
        <v>0</v>
      </c>
      <c r="C39" s="20">
        <f>_xlfn.XLOOKUP($E39,'New Business'!D:D,'New Business'!R:R)</f>
        <v>0.75</v>
      </c>
      <c r="D39" s="20" t="str">
        <f>_xlfn.XLOOKUP($E39,'New Business'!D:D,'New Business'!E:E)</f>
        <v>5 year fixed Buy to Let</v>
      </c>
      <c r="E39" s="18" t="str">
        <f>'New Business'!D49</f>
        <v>B107</v>
      </c>
      <c r="F39" s="21">
        <f>_xlfn.XLOOKUP($E39,'New Business'!D:D,'New Business'!G:G)</f>
        <v>6.3899999999999998E-2</v>
      </c>
      <c r="G39" s="21" t="str">
        <f>_xlfn.XLOOKUP($E39,'New Business'!$D:$D,'New Business'!H:H)</f>
        <v>-</v>
      </c>
      <c r="H39" s="21" t="str">
        <f>_xlfn.XLOOKUP($E39,'New Business'!$D:$D,'New Business'!S:S)</f>
        <v>5%, 4%, 3%, 2%, 2%</v>
      </c>
      <c r="I39" s="22">
        <f>_xlfn.XLOOKUP($E39,'New Business'!$D:$D,'New Business'!M:M)</f>
        <v>999</v>
      </c>
      <c r="J39" s="22" t="str" cm="1">
        <f t="array" ref="J39">_xlfn.XLOOKUP($E39, 'New Business'!$D:$D, 'New Business'!P:P &amp; "-" &amp; 'New Business'!Q:Q)</f>
        <v>£100k-£500k</v>
      </c>
      <c r="K39" s="20">
        <f>_xlfn.XLOOKUP($E39,'New Business'!$D:$D,'New Business'!T:T)</f>
        <v>0.1</v>
      </c>
    </row>
    <row r="40" spans="1:11" x14ac:dyDescent="0.25">
      <c r="A40" s="17">
        <f>_xlfn.XLOOKUP($E40,'New Business'!D:D,'New Business'!B:B)</f>
        <v>0</v>
      </c>
      <c r="B40" s="17">
        <f>_xlfn.XLOOKUP($E40,'New Business'!D:D,'New Business'!C:C)</f>
        <v>0</v>
      </c>
      <c r="C40" s="20">
        <f>_xlfn.XLOOKUP($E40,'New Business'!D:D,'New Business'!R:R)</f>
        <v>0.75</v>
      </c>
      <c r="D40" s="20" t="str">
        <f>_xlfn.XLOOKUP($E40,'New Business'!D:D,'New Business'!E:E)</f>
        <v>2 year discount Buy to Let</v>
      </c>
      <c r="E40" s="18" t="str">
        <f>'New Business'!D50</f>
        <v>B094</v>
      </c>
      <c r="F40" s="21">
        <f>_xlfn.XLOOKUP($E40,'New Business'!D:D,'New Business'!G:G)</f>
        <v>5.1400000000000001E-2</v>
      </c>
      <c r="G40" s="21">
        <f>_xlfn.XLOOKUP($E40,'New Business'!$D:$D,'New Business'!H:H)</f>
        <v>2.46E-2</v>
      </c>
      <c r="H40" s="21" t="str">
        <f>_xlfn.XLOOKUP($E40,'New Business'!$D:$D,'New Business'!S:S)</f>
        <v>2%, 2%</v>
      </c>
      <c r="I40" s="22">
        <f>_xlfn.XLOOKUP($E40,'New Business'!$D:$D,'New Business'!M:M)</f>
        <v>999</v>
      </c>
      <c r="J40" s="22" t="str" cm="1">
        <f t="array" ref="J40">_xlfn.XLOOKUP($E40, 'New Business'!$D:$D, 'New Business'!P:P &amp; "-" &amp; 'New Business'!Q:Q)</f>
        <v>£100k-£1m</v>
      </c>
      <c r="K40" s="20">
        <f>_xlfn.XLOOKUP($E40,'New Business'!$D:$D,'New Business'!T:T)</f>
        <v>0.25</v>
      </c>
    </row>
    <row r="41" spans="1:11" x14ac:dyDescent="0.25">
      <c r="A41" s="17" t="str">
        <f>_xlfn.XLOOKUP($E41,'New Business'!D:D,'New Business'!B:B)</f>
        <v>Buy to Let Professionals</v>
      </c>
      <c r="B41" s="17">
        <f>_xlfn.XLOOKUP($E41,'New Business'!D:D,'New Business'!C:C)</f>
        <v>0</v>
      </c>
      <c r="C41" s="20">
        <f>_xlfn.XLOOKUP($E41,'New Business'!D:D,'New Business'!R:R)</f>
        <v>0.75</v>
      </c>
      <c r="D41" s="20" t="str">
        <f>_xlfn.XLOOKUP($E41,'New Business'!D:D,'New Business'!E:E)</f>
        <v>2 year fixed 
Buy to Let (Professionals)</v>
      </c>
      <c r="E41" s="18" t="str">
        <f>'New Business'!D51</f>
        <v>B108</v>
      </c>
      <c r="F41" s="21">
        <f>_xlfn.XLOOKUP($E41,'New Business'!D:D,'New Business'!G:G)</f>
        <v>6.8000000000000005E-2</v>
      </c>
      <c r="G41" s="21" t="str">
        <f>_xlfn.XLOOKUP($E41,'New Business'!$D:$D,'New Business'!H:H)</f>
        <v>-</v>
      </c>
      <c r="H41" s="21" t="str">
        <f>_xlfn.XLOOKUP($E41,'New Business'!$D:$D,'New Business'!S:S)</f>
        <v>2%, 2%</v>
      </c>
      <c r="I41" s="22">
        <f>_xlfn.XLOOKUP($E41,'New Business'!$D:$D,'New Business'!M:M)</f>
        <v>999</v>
      </c>
      <c r="J41" s="22" t="str" cm="1">
        <f t="array" ref="J41">_xlfn.XLOOKUP($E41, 'New Business'!$D:$D, 'New Business'!P:P &amp; "-" &amp; 'New Business'!Q:Q)</f>
        <v>£150k-£500k</v>
      </c>
      <c r="K41" s="20">
        <f>_xlfn.XLOOKUP($E41,'New Business'!$D:$D,'New Business'!T:T)</f>
        <v>0.1</v>
      </c>
    </row>
    <row r="42" spans="1:11" x14ac:dyDescent="0.25">
      <c r="A42" s="17">
        <f>_xlfn.XLOOKUP($E42,'New Business'!D:D,'New Business'!B:B)</f>
        <v>0</v>
      </c>
      <c r="B42" s="17">
        <f>_xlfn.XLOOKUP($E42,'New Business'!D:D,'New Business'!C:C)</f>
        <v>0</v>
      </c>
      <c r="C42" s="20">
        <f>_xlfn.XLOOKUP($E42,'New Business'!D:D,'New Business'!R:R)</f>
        <v>0.75</v>
      </c>
      <c r="D42" s="20" t="str">
        <f>_xlfn.XLOOKUP($E42,'New Business'!D:D,'New Business'!E:E)</f>
        <v>5 year fixed 
Buy to Let (Professionals)</v>
      </c>
      <c r="E42" s="18" t="str">
        <f>'New Business'!D52</f>
        <v>B109</v>
      </c>
      <c r="F42" s="21">
        <f>_xlfn.XLOOKUP($E42,'New Business'!D:D,'New Business'!G:G)</f>
        <v>6.8400000000000002E-2</v>
      </c>
      <c r="G42" s="21" t="str">
        <f>_xlfn.XLOOKUP($E42,'New Business'!$D:$D,'New Business'!H:H)</f>
        <v>-</v>
      </c>
      <c r="H42" s="21" t="str">
        <f>_xlfn.XLOOKUP($E42,'New Business'!$D:$D,'New Business'!S:S)</f>
        <v>5%, 4%, 3%, 2%, 2%</v>
      </c>
      <c r="I42" s="22">
        <f>_xlfn.XLOOKUP($E42,'New Business'!$D:$D,'New Business'!M:M)</f>
        <v>999</v>
      </c>
      <c r="J42" s="22" t="str" cm="1">
        <f t="array" ref="J42">_xlfn.XLOOKUP($E42, 'New Business'!$D:$D, 'New Business'!P:P &amp; "-" &amp; 'New Business'!Q:Q)</f>
        <v>£150k-£500k</v>
      </c>
      <c r="K42" s="20">
        <f>_xlfn.XLOOKUP($E42,'New Business'!$D:$D,'New Business'!T:T)</f>
        <v>0.1</v>
      </c>
    </row>
    <row r="43" spans="1:11" x14ac:dyDescent="0.25">
      <c r="A43" s="17">
        <f>_xlfn.XLOOKUP($E43,'New Business'!D:D,'New Business'!B:B)</f>
        <v>0</v>
      </c>
      <c r="B43" s="17">
        <f>_xlfn.XLOOKUP($E43,'New Business'!D:D,'New Business'!C:C)</f>
        <v>0</v>
      </c>
      <c r="C43" s="20">
        <f>_xlfn.XLOOKUP($E43,'New Business'!D:D,'New Business'!R:R)</f>
        <v>0.75</v>
      </c>
      <c r="D43" s="20" t="str">
        <f>_xlfn.XLOOKUP($E43,'New Business'!D:D,'New Business'!E:E)</f>
        <v>2 year discount Buy to Let (Professionals)</v>
      </c>
      <c r="E43" s="18" t="str">
        <f>'New Business'!D53</f>
        <v>B095</v>
      </c>
      <c r="F43" s="21">
        <f>_xlfn.XLOOKUP($E43,'New Business'!D:D,'New Business'!G:G)</f>
        <v>5.4899999999999997E-2</v>
      </c>
      <c r="G43" s="21">
        <f>_xlfn.XLOOKUP($E43,'New Business'!$D:$D,'New Business'!H:H)</f>
        <v>2.1100000000000001E-2</v>
      </c>
      <c r="H43" s="21" t="str">
        <f>_xlfn.XLOOKUP($E43,'New Business'!$D:$D,'New Business'!S:S)</f>
        <v>2%, 2%</v>
      </c>
      <c r="I43" s="22">
        <f>_xlfn.XLOOKUP($E43,'New Business'!$D:$D,'New Business'!M:M)</f>
        <v>1499</v>
      </c>
      <c r="J43" s="22" t="str" cm="1">
        <f t="array" ref="J43">_xlfn.XLOOKUP($E43, 'New Business'!$D:$D, 'New Business'!P:P &amp; "-" &amp; 'New Business'!Q:Q)</f>
        <v>£150k-£1m</v>
      </c>
      <c r="K43" s="20">
        <f>_xlfn.XLOOKUP($E43,'New Business'!$D:$D,'New Business'!T:T)</f>
        <v>0.25</v>
      </c>
    </row>
    <row r="44" spans="1:11" x14ac:dyDescent="0.25">
      <c r="A44" s="17" t="e">
        <f>_xlfn.XLOOKUP($E44,'New Business'!D:D,'New Business'!B:B)</f>
        <v>#REF!</v>
      </c>
      <c r="B44" s="17" t="e">
        <f>_xlfn.XLOOKUP($E44,'New Business'!D:D,'New Business'!C:C)</f>
        <v>#REF!</v>
      </c>
      <c r="C44" s="20" t="e">
        <f>_xlfn.XLOOKUP($E44,'New Business'!D:D,'New Business'!R:R)</f>
        <v>#REF!</v>
      </c>
      <c r="D44" s="20" t="e">
        <f>_xlfn.XLOOKUP($E44,'New Business'!D:D,'New Business'!E:E)</f>
        <v>#REF!</v>
      </c>
      <c r="E44" s="18" t="e">
        <f>'New Business'!#REF!</f>
        <v>#REF!</v>
      </c>
      <c r="F44" s="21" t="e">
        <f>_xlfn.XLOOKUP($E44,'New Business'!D:D,'New Business'!G:G)</f>
        <v>#REF!</v>
      </c>
      <c r="G44" s="21" t="e">
        <f>_xlfn.XLOOKUP($E44,'New Business'!$D:$D,'New Business'!H:H)</f>
        <v>#REF!</v>
      </c>
      <c r="H44" s="21" t="e">
        <f>_xlfn.XLOOKUP($E44,'New Business'!$D:$D,'New Business'!S:S)</f>
        <v>#REF!</v>
      </c>
      <c r="I44" s="22" t="e">
        <f>_xlfn.XLOOKUP($E44,'New Business'!$D:$D,'New Business'!M:M)</f>
        <v>#REF!</v>
      </c>
      <c r="J44" s="22" t="e" cm="1">
        <f t="array" ref="J44">_xlfn.XLOOKUP($E44, 'New Business'!$D:$D, 'New Business'!P:P &amp; "-" &amp; 'New Business'!Q:Q)</f>
        <v>#REF!</v>
      </c>
      <c r="K44" s="20" t="e">
        <f>_xlfn.XLOOKUP($E44,'New Business'!$D:$D,'New Business'!T:T)</f>
        <v>#REF!</v>
      </c>
    </row>
    <row r="45" spans="1:11" x14ac:dyDescent="0.25">
      <c r="A45" s="17" t="str">
        <f>_xlfn.XLOOKUP($E45,'New Business'!D:D,'New Business'!B:B)</f>
        <v>Buy to Let Expat</v>
      </c>
      <c r="B45" s="17">
        <f>_xlfn.XLOOKUP($E45,'New Business'!D:D,'New Business'!C:C)</f>
        <v>0</v>
      </c>
      <c r="C45" s="20">
        <f>_xlfn.XLOOKUP($E45,'New Business'!D:D,'New Business'!R:R)</f>
        <v>0.75</v>
      </c>
      <c r="D45" s="20" t="str">
        <f>_xlfn.XLOOKUP($E45,'New Business'!D:D,'New Business'!E:E)</f>
        <v xml:space="preserve">2 year discount Expat Buy to Let </v>
      </c>
      <c r="E45" s="18" t="str">
        <f>'New Business'!D56</f>
        <v>X005</v>
      </c>
      <c r="F45" s="21">
        <f>_xlfn.XLOOKUP($E45,'New Business'!D:D,'New Business'!G:G)</f>
        <v>5.2400000000000002E-2</v>
      </c>
      <c r="G45" s="21">
        <f>_xlfn.XLOOKUP($E45,'New Business'!$D:$D,'New Business'!H:H)</f>
        <v>2.3599999999999999E-2</v>
      </c>
      <c r="H45" s="21" t="str">
        <f>_xlfn.XLOOKUP($E45,'New Business'!$D:$D,'New Business'!S:S)</f>
        <v>2%, 2%</v>
      </c>
      <c r="I45" s="22">
        <f>_xlfn.XLOOKUP($E45,'New Business'!$D:$D,'New Business'!M:M)</f>
        <v>999</v>
      </c>
      <c r="J45" s="22" t="str" cm="1">
        <f t="array" ref="J45">_xlfn.XLOOKUP($E45, 'New Business'!$D:$D, 'New Business'!P:P &amp; "-" &amp; 'New Business'!Q:Q)</f>
        <v>£100k-£1m</v>
      </c>
      <c r="K45" s="20">
        <f>_xlfn.XLOOKUP($E45,'New Business'!$D:$D,'New Business'!T:T)</f>
        <v>0.25</v>
      </c>
    </row>
    <row r="46" spans="1:11" x14ac:dyDescent="0.25">
      <c r="A46" s="17" t="e">
        <f>_xlfn.XLOOKUP($E46,'New Business'!D:D,'New Business'!B:B)</f>
        <v>#REF!</v>
      </c>
      <c r="B46" s="17" t="e">
        <f>_xlfn.XLOOKUP($E46,'New Business'!D:D,'New Business'!C:C)</f>
        <v>#REF!</v>
      </c>
      <c r="C46" s="20" t="e">
        <f>_xlfn.XLOOKUP($E46,'New Business'!D:D,'New Business'!R:R)</f>
        <v>#REF!</v>
      </c>
      <c r="D46" s="20" t="e">
        <f>_xlfn.XLOOKUP($E46,'New Business'!D:D,'New Business'!E:E)</f>
        <v>#REF!</v>
      </c>
      <c r="E46" s="18" t="e">
        <f>'New Business'!#REF!</f>
        <v>#REF!</v>
      </c>
      <c r="F46" s="21" t="e">
        <f>_xlfn.XLOOKUP($E46,'New Business'!D:D,'New Business'!G:G)</f>
        <v>#REF!</v>
      </c>
      <c r="G46" s="21" t="e">
        <f>_xlfn.XLOOKUP($E46,'New Business'!$D:$D,'New Business'!H:H)</f>
        <v>#REF!</v>
      </c>
      <c r="H46" s="21" t="e">
        <f>_xlfn.XLOOKUP($E46,'New Business'!$D:$D,'New Business'!S:S)</f>
        <v>#REF!</v>
      </c>
      <c r="I46" s="22" t="e">
        <f>_xlfn.XLOOKUP($E46,'New Business'!$D:$D,'New Business'!M:M)</f>
        <v>#REF!</v>
      </c>
      <c r="J46" s="22" t="e" cm="1">
        <f t="array" ref="J46">_xlfn.XLOOKUP($E46, 'New Business'!$D:$D, 'New Business'!P:P &amp; "-" &amp; 'New Business'!Q:Q)</f>
        <v>#REF!</v>
      </c>
      <c r="K46" s="20" t="e">
        <f>_xlfn.XLOOKUP($E46,'New Business'!$D:$D,'New Business'!T:T)</f>
        <v>#REF!</v>
      </c>
    </row>
    <row r="47" spans="1:11" x14ac:dyDescent="0.25">
      <c r="A47" s="17" t="str">
        <f>_xlfn.XLOOKUP($E47,'New Business'!D:D,'New Business'!B:B)</f>
        <v>Holiday Let Standard</v>
      </c>
      <c r="B47" s="17">
        <f>_xlfn.XLOOKUP($E47,'New Business'!D:D,'New Business'!C:C)</f>
        <v>0</v>
      </c>
      <c r="C47" s="20">
        <f>_xlfn.XLOOKUP($E47,'New Business'!D:D,'New Business'!R:R)</f>
        <v>0.75</v>
      </c>
      <c r="D47" s="20" t="str">
        <f>_xlfn.XLOOKUP($E47,'New Business'!D:D,'New Business'!E:E)</f>
        <v>2 year fixed Holiday Let</v>
      </c>
      <c r="E47" s="18" t="str">
        <f>'New Business'!D59</f>
        <v>H065</v>
      </c>
      <c r="F47" s="21">
        <f>_xlfn.XLOOKUP($E47,'New Business'!D:D,'New Business'!G:G)</f>
        <v>6.8900000000000003E-2</v>
      </c>
      <c r="G47" s="21" t="str">
        <f>_xlfn.XLOOKUP($E47,'New Business'!$D:$D,'New Business'!H:H)</f>
        <v>-</v>
      </c>
      <c r="H47" s="21" t="str">
        <f>_xlfn.XLOOKUP($E47,'New Business'!$D:$D,'New Business'!S:S)</f>
        <v>2%, 2%</v>
      </c>
      <c r="I47" s="22">
        <f>_xlfn.XLOOKUP($E47,'New Business'!$D:$D,'New Business'!M:M)</f>
        <v>999</v>
      </c>
      <c r="J47" s="22" t="str" cm="1">
        <f t="array" ref="J47">_xlfn.XLOOKUP($E47, 'New Business'!$D:$D, 'New Business'!P:P &amp; "-" &amp; 'New Business'!Q:Q)</f>
        <v>£100k-£500k</v>
      </c>
      <c r="K47" s="20">
        <f>_xlfn.XLOOKUP($E47,'New Business'!$D:$D,'New Business'!T:T)</f>
        <v>0.1</v>
      </c>
    </row>
    <row r="48" spans="1:11" x14ac:dyDescent="0.25">
      <c r="A48" s="17">
        <f>_xlfn.XLOOKUP($E48,'New Business'!D:D,'New Business'!B:B)</f>
        <v>0</v>
      </c>
      <c r="B48" s="17">
        <f>_xlfn.XLOOKUP($E48,'New Business'!D:D,'New Business'!C:C)</f>
        <v>0</v>
      </c>
      <c r="C48" s="20">
        <f>_xlfn.XLOOKUP($E48,'New Business'!D:D,'New Business'!R:R)</f>
        <v>0.75</v>
      </c>
      <c r="D48" s="20" t="str">
        <f>_xlfn.XLOOKUP($E48,'New Business'!D:D,'New Business'!E:E)</f>
        <v>5 year fixed Holiday Let</v>
      </c>
      <c r="E48" s="18" t="str">
        <f>'New Business'!D60</f>
        <v>H066</v>
      </c>
      <c r="F48" s="21">
        <f>_xlfn.XLOOKUP($E48,'New Business'!D:D,'New Business'!G:G)</f>
        <v>6.8900000000000003E-2</v>
      </c>
      <c r="G48" s="21" t="str">
        <f>_xlfn.XLOOKUP($E48,'New Business'!$D:$D,'New Business'!H:H)</f>
        <v>-</v>
      </c>
      <c r="H48" s="21" t="str">
        <f>_xlfn.XLOOKUP($E48,'New Business'!$D:$D,'New Business'!S:S)</f>
        <v>5%, 4%, 3%, 2%, 2%</v>
      </c>
      <c r="I48" s="22">
        <f>_xlfn.XLOOKUP($E48,'New Business'!$D:$D,'New Business'!M:M)</f>
        <v>999</v>
      </c>
      <c r="J48" s="22" t="str" cm="1">
        <f t="array" ref="J48">_xlfn.XLOOKUP($E48, 'New Business'!$D:$D, 'New Business'!P:P &amp; "-" &amp; 'New Business'!Q:Q)</f>
        <v>£100k-£500k</v>
      </c>
      <c r="K48" s="20">
        <f>_xlfn.XLOOKUP($E48,'New Business'!$D:$D,'New Business'!T:T)</f>
        <v>0.1</v>
      </c>
    </row>
    <row r="49" spans="1:11" x14ac:dyDescent="0.25">
      <c r="A49" s="17">
        <f>_xlfn.XLOOKUP($E49,'New Business'!D:D,'New Business'!B:B)</f>
        <v>0</v>
      </c>
      <c r="B49" s="17">
        <f>_xlfn.XLOOKUP($E49,'New Business'!D:D,'New Business'!C:C)</f>
        <v>0</v>
      </c>
      <c r="C49" s="20">
        <f>_xlfn.XLOOKUP($E49,'New Business'!D:D,'New Business'!R:R)</f>
        <v>0.75</v>
      </c>
      <c r="D49" s="20" t="str">
        <f>_xlfn.XLOOKUP($E49,'New Business'!D:D,'New Business'!E:E)</f>
        <v>2 year discount Holiday Let</v>
      </c>
      <c r="E49" s="18" t="str">
        <f>'New Business'!D61</f>
        <v>H053</v>
      </c>
      <c r="F49" s="21">
        <f>_xlfn.XLOOKUP($E49,'New Business'!D:D,'New Business'!G:G)</f>
        <v>5.6899999999999999E-2</v>
      </c>
      <c r="G49" s="21">
        <f>_xlfn.XLOOKUP($E49,'New Business'!$D:$D,'New Business'!H:H)</f>
        <v>1.9099999999999999E-2</v>
      </c>
      <c r="H49" s="21" t="str">
        <f>_xlfn.XLOOKUP($E49,'New Business'!$D:$D,'New Business'!S:S)</f>
        <v>2%, 2%</v>
      </c>
      <c r="I49" s="22">
        <f>_xlfn.XLOOKUP($E49,'New Business'!$D:$D,'New Business'!M:M)</f>
        <v>999</v>
      </c>
      <c r="J49" s="22" t="str" cm="1">
        <f t="array" ref="J49">_xlfn.XLOOKUP($E49, 'New Business'!$D:$D, 'New Business'!P:P &amp; "-" &amp; 'New Business'!Q:Q)</f>
        <v>£100k-£1m</v>
      </c>
      <c r="K49" s="20">
        <f>_xlfn.XLOOKUP($E49,'New Business'!$D:$D,'New Business'!T:T)</f>
        <v>0.25</v>
      </c>
    </row>
    <row r="50" spans="1:11" x14ac:dyDescent="0.25">
      <c r="A50" s="17" t="str">
        <f>_xlfn.XLOOKUP($E50,'New Business'!D:D,'New Business'!B:B)</f>
        <v>Holiday Let Professionals</v>
      </c>
      <c r="B50" s="17">
        <f>_xlfn.XLOOKUP($E50,'New Business'!D:D,'New Business'!C:C)</f>
        <v>0</v>
      </c>
      <c r="C50" s="20">
        <f>_xlfn.XLOOKUP($E50,'New Business'!D:D,'New Business'!R:R)</f>
        <v>0.75</v>
      </c>
      <c r="D50" s="20" t="str">
        <f>_xlfn.XLOOKUP($E50,'New Business'!D:D,'New Business'!E:E)</f>
        <v>2 year fixed Holiday Let (Professionals)</v>
      </c>
      <c r="E50" s="18" t="str">
        <f>'New Business'!D62</f>
        <v>H067</v>
      </c>
      <c r="F50" s="21">
        <f>_xlfn.XLOOKUP($E50,'New Business'!D:D,'New Business'!G:G)</f>
        <v>7.2900000000000006E-2</v>
      </c>
      <c r="G50" s="21" t="str">
        <f>_xlfn.XLOOKUP($E50,'New Business'!$D:$D,'New Business'!H:H)</f>
        <v>-</v>
      </c>
      <c r="H50" s="21" t="str">
        <f>_xlfn.XLOOKUP($E50,'New Business'!$D:$D,'New Business'!S:S)</f>
        <v>2%, 2%</v>
      </c>
      <c r="I50" s="22">
        <f>_xlfn.XLOOKUP($E50,'New Business'!$D:$D,'New Business'!M:M)</f>
        <v>999</v>
      </c>
      <c r="J50" s="22" t="str" cm="1">
        <f t="array" ref="J50">_xlfn.XLOOKUP($E50, 'New Business'!$D:$D, 'New Business'!P:P &amp; "-" &amp; 'New Business'!Q:Q)</f>
        <v>£150k-£500k</v>
      </c>
      <c r="K50" s="20">
        <f>_xlfn.XLOOKUP($E50,'New Business'!$D:$D,'New Business'!T:T)</f>
        <v>0.1</v>
      </c>
    </row>
    <row r="51" spans="1:11" x14ac:dyDescent="0.25">
      <c r="A51" s="17">
        <f>_xlfn.XLOOKUP($E51,'New Business'!D:D,'New Business'!B:B)</f>
        <v>0</v>
      </c>
      <c r="B51" s="17">
        <f>_xlfn.XLOOKUP($E51,'New Business'!D:D,'New Business'!C:C)</f>
        <v>0</v>
      </c>
      <c r="C51" s="20">
        <f>_xlfn.XLOOKUP($E51,'New Business'!D:D,'New Business'!R:R)</f>
        <v>0.75</v>
      </c>
      <c r="D51" s="20" t="str">
        <f>_xlfn.XLOOKUP($E51,'New Business'!D:D,'New Business'!E:E)</f>
        <v>5 year fixed Holiday Let (Professionals)</v>
      </c>
      <c r="E51" s="19" t="str">
        <f>'New Business'!D63</f>
        <v>H068</v>
      </c>
      <c r="F51" s="21">
        <f>_xlfn.XLOOKUP($E51,'New Business'!D:D,'New Business'!G:G)</f>
        <v>7.2400000000000006E-2</v>
      </c>
      <c r="G51" s="21" t="str">
        <f>_xlfn.XLOOKUP($E51,'New Business'!$D:$D,'New Business'!H:H)</f>
        <v>-</v>
      </c>
      <c r="H51" s="21" t="str">
        <f>_xlfn.XLOOKUP($E51,'New Business'!$D:$D,'New Business'!S:S)</f>
        <v>5%, 4%, 3%, 2%, 2%</v>
      </c>
      <c r="I51" s="22">
        <f>_xlfn.XLOOKUP($E51,'New Business'!$D:$D,'New Business'!M:M)</f>
        <v>999</v>
      </c>
      <c r="J51" s="22" t="str" cm="1">
        <f t="array" ref="J51">_xlfn.XLOOKUP($E51, 'New Business'!$D:$D, 'New Business'!P:P &amp; "-" &amp; 'New Business'!Q:Q)</f>
        <v>£150k-£500k</v>
      </c>
      <c r="K51" s="20">
        <f>_xlfn.XLOOKUP($E51,'New Business'!$D:$D,'New Business'!T:T)</f>
        <v>0.1</v>
      </c>
    </row>
    <row r="52" spans="1:11" x14ac:dyDescent="0.25">
      <c r="A52" s="17">
        <f>_xlfn.XLOOKUP($E52,'New Business'!D:D,'New Business'!B:B)</f>
        <v>0</v>
      </c>
      <c r="B52" s="17">
        <f>_xlfn.XLOOKUP($E52,'New Business'!D:D,'New Business'!C:C)</f>
        <v>0</v>
      </c>
      <c r="C52" s="20">
        <f>_xlfn.XLOOKUP($E52,'New Business'!D:D,'New Business'!R:R)</f>
        <v>0.75</v>
      </c>
      <c r="D52" s="20" t="str">
        <f>_xlfn.XLOOKUP($E52,'New Business'!D:D,'New Business'!E:E)</f>
        <v>5 year fixed Holiday Let</v>
      </c>
      <c r="E52" s="19" t="str">
        <f>'New Business'!D66</f>
        <v>H069</v>
      </c>
      <c r="F52" s="21">
        <f>_xlfn.XLOOKUP($E52,'New Business'!D:D,'New Business'!G:G)</f>
        <v>7.0400000000000004E-2</v>
      </c>
      <c r="G52" s="21" t="str">
        <f>_xlfn.XLOOKUP($E52,'New Business'!$D:$D,'New Business'!H:H)</f>
        <v>-</v>
      </c>
      <c r="H52" s="21" t="str">
        <f>_xlfn.XLOOKUP($E52,'New Business'!$D:$D,'New Business'!S:S)</f>
        <v>5%, 4%, 3%, 2%, 2%</v>
      </c>
      <c r="I52" s="22">
        <f>_xlfn.XLOOKUP($E52,'New Business'!$D:$D,'New Business'!M:M)</f>
        <v>0.02</v>
      </c>
      <c r="J52" s="22" t="str" cm="1">
        <f t="array" ref="J52">_xlfn.XLOOKUP($E52, 'New Business'!$D:$D, 'New Business'!P:P &amp; "-" &amp; 'New Business'!Q:Q)</f>
        <v>£150k-£500k</v>
      </c>
      <c r="K52" s="20">
        <f>_xlfn.XLOOKUP($E52,'New Business'!$D:$D,'New Business'!T:T)</f>
        <v>0.1</v>
      </c>
    </row>
    <row r="53" spans="1:11" x14ac:dyDescent="0.25">
      <c r="A53" s="17" t="e">
        <f>_xlfn.XLOOKUP($E53,'New Business'!D:D,'New Business'!B:B)</f>
        <v>#REF!</v>
      </c>
      <c r="B53" s="17" t="e">
        <f>_xlfn.XLOOKUP($E53,'New Business'!D:D,'New Business'!C:C)</f>
        <v>#REF!</v>
      </c>
      <c r="C53" s="20" t="e">
        <f>_xlfn.XLOOKUP($E53,'New Business'!D:D,'New Business'!R:R)</f>
        <v>#REF!</v>
      </c>
      <c r="D53" s="20" t="e">
        <f>_xlfn.XLOOKUP($E53,'New Business'!D:D,'New Business'!E:E)</f>
        <v>#REF!</v>
      </c>
      <c r="E53" s="19" t="e">
        <f>'New Business'!#REF!</f>
        <v>#REF!</v>
      </c>
      <c r="F53" s="21" t="e">
        <f>_xlfn.XLOOKUP($E53,'New Business'!D:D,'New Business'!G:G)</f>
        <v>#REF!</v>
      </c>
      <c r="G53" s="21" t="e">
        <f>_xlfn.XLOOKUP($E53,'New Business'!$D:$D,'New Business'!H:H)</f>
        <v>#REF!</v>
      </c>
      <c r="H53" s="21" t="e">
        <f>_xlfn.XLOOKUP($E53,'New Business'!$D:$D,'New Business'!S:S)</f>
        <v>#REF!</v>
      </c>
      <c r="I53" s="22" t="e">
        <f>_xlfn.XLOOKUP($E53,'New Business'!$D:$D,'New Business'!M:M)</f>
        <v>#REF!</v>
      </c>
      <c r="J53" s="22" t="e" cm="1">
        <f t="array" ref="J53">_xlfn.XLOOKUP($E53, 'New Business'!$D:$D, 'New Business'!P:P &amp; "-" &amp; 'New Business'!Q:Q)</f>
        <v>#REF!</v>
      </c>
      <c r="K53" s="20" t="e">
        <f>_xlfn.XLOOKUP($E53,'New Business'!$D:$D,'New Business'!T:T)</f>
        <v>#REF!</v>
      </c>
    </row>
    <row r="54" spans="1:11" x14ac:dyDescent="0.25">
      <c r="E54" s="19">
        <f>'New Business'!D67</f>
        <v>0</v>
      </c>
    </row>
    <row r="55" spans="1:11" x14ac:dyDescent="0.25">
      <c r="E55" s="19">
        <f>'New Business'!D68</f>
        <v>0</v>
      </c>
    </row>
    <row r="56" spans="1:11" x14ac:dyDescent="0.25">
      <c r="E56" s="19">
        <f>'New Business'!D69</f>
        <v>0</v>
      </c>
    </row>
    <row r="57" spans="1:11" x14ac:dyDescent="0.25">
      <c r="E57" s="19">
        <f>'New Business'!D70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229D55555334FA6115E35C2ECCD2C" ma:contentTypeVersion="18" ma:contentTypeDescription="Create a new document." ma:contentTypeScope="" ma:versionID="c2a220074117e62c0d49042fbad9beff">
  <xsd:schema xmlns:xsd="http://www.w3.org/2001/XMLSchema" xmlns:xs="http://www.w3.org/2001/XMLSchema" xmlns:p="http://schemas.microsoft.com/office/2006/metadata/properties" xmlns:ns2="4391b8b2-8110-402b-a573-119cfcf5e028" xmlns:ns3="541103a8-a849-4d9c-80c8-f5b80af2f437" targetNamespace="http://schemas.microsoft.com/office/2006/metadata/properties" ma:root="true" ma:fieldsID="4ae93d43f18fd230b353680855856275" ns2:_="" ns3:_="">
    <xsd:import namespace="4391b8b2-8110-402b-a573-119cfcf5e028"/>
    <xsd:import namespace="541103a8-a849-4d9c-80c8-f5b80af2f4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1b8b2-8110-402b-a573-119cfcf5e0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Sign-off status" ma:internalName="Sign_x002d_off_x0020_status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dbcdd10-d82f-4626-aea2-26312b5235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103a8-a849-4d9c-80c8-f5b80af2f4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b8c66bb-0841-4a63-8e25-aa6e94e885af}" ma:internalName="TaxCatchAll" ma:showField="CatchAllData" ma:web="541103a8-a849-4d9c-80c8-f5b80af2f4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91b8b2-8110-402b-a573-119cfcf5e028">
      <Terms xmlns="http://schemas.microsoft.com/office/infopath/2007/PartnerControls"/>
    </lcf76f155ced4ddcb4097134ff3c332f>
    <TaxCatchAll xmlns="541103a8-a849-4d9c-80c8-f5b80af2f437" xsi:nil="true"/>
    <SharedWithUsers xmlns="541103a8-a849-4d9c-80c8-f5b80af2f437">
      <UserInfo>
        <DisplayName/>
        <AccountId xsi:nil="true"/>
        <AccountType/>
      </UserInfo>
    </SharedWithUsers>
    <_Flow_SignoffStatus xmlns="4391b8b2-8110-402b-a573-119cfcf5e028" xsi:nil="true"/>
  </documentManagement>
</p:properties>
</file>

<file path=customXml/itemProps1.xml><?xml version="1.0" encoding="utf-8"?>
<ds:datastoreItem xmlns:ds="http://schemas.openxmlformats.org/officeDocument/2006/customXml" ds:itemID="{78AA2C7B-0D42-46E5-9880-320689805C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B99196-1E5C-41F2-A456-E98147983D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91b8b2-8110-402b-a573-119cfcf5e028"/>
    <ds:schemaRef ds:uri="541103a8-a849-4d9c-80c8-f5b80af2f4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B628A5-FD01-44E8-8B31-315F0FE90477}">
  <ds:schemaRefs>
    <ds:schemaRef ds:uri="541103a8-a849-4d9c-80c8-f5b80af2f437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4391b8b2-8110-402b-a573-119cfcf5e028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605212d6-8beb-449b-ad74-f05c210cdfc3}" enabled="1" method="Standard" siteId="{d4565481-47f5-4a0d-a1dd-6efdad1083d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New Business</vt:lpstr>
      <vt:lpstr>Retention</vt:lpstr>
      <vt:lpstr>Further Advance</vt:lpstr>
      <vt:lpstr>Marketing only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Smith</dc:creator>
  <cp:keywords/>
  <dc:description/>
  <cp:lastModifiedBy>Mark Smith</cp:lastModifiedBy>
  <cp:revision/>
  <dcterms:created xsi:type="dcterms:W3CDTF">2025-09-23T10:03:21Z</dcterms:created>
  <dcterms:modified xsi:type="dcterms:W3CDTF">2026-10-12T10:43:23Z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0x01010035C229D55555334FA6115E35C2ECCD2C</vt:lpwstr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